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айт 17.05.2022р\"/>
    </mc:Choice>
  </mc:AlternateContent>
  <bookViews>
    <workbookView minimized="1" xWindow="0" yWindow="0" windowWidth="20400" windowHeight="8955"/>
  </bookViews>
  <sheets>
    <sheet name="структура" sheetId="1" r:id="rId1"/>
  </sheets>
  <externalReferences>
    <externalReference r:id="rId2"/>
  </externalReferences>
  <definedNames>
    <definedName name="Excel_BuiltIn_Print_Area_1_1" localSheetId="0">#REF!</definedName>
    <definedName name="Excel_BuiltIn_Print_Area_1_1">#REF!</definedName>
    <definedName name="Excel_BuiltIn_Print_Area_2" localSheetId="0">#REF!</definedName>
    <definedName name="Excel_BuiltIn_Print_Area_2">#REF!</definedName>
    <definedName name="Excel_BuiltIn_Print_Area_4" localSheetId="0">#REF!</definedName>
    <definedName name="Excel_BuiltIn_Print_Area_4">#REF!</definedName>
    <definedName name="Excel_BuiltIn_Print_Titles_2" localSheetId="0">#REF!</definedName>
    <definedName name="Excel_BuiltIn_Print_Titles_2">#REF!</definedName>
    <definedName name="Excel_BuiltIn_Print_Titles_4" localSheetId="0">#REF!</definedName>
    <definedName name="Excel_BuiltIn_Print_Titles_4">#REF!</definedName>
    <definedName name="аігриолль" localSheetId="0">#REF!</definedName>
    <definedName name="аігриолль">#REF!</definedName>
    <definedName name="бог" localSheetId="0">#REF!</definedName>
    <definedName name="бог">#REF!</definedName>
    <definedName name="бюд" localSheetId="0">#REF!</definedName>
    <definedName name="бюд">#REF!</definedName>
    <definedName name="бюджет" localSheetId="0">#REF!</definedName>
    <definedName name="бюджет">#REF!</definedName>
    <definedName name="вввсвмит" localSheetId="0">#REF!</definedName>
    <definedName name="вввсвмит">#REF!</definedName>
    <definedName name="вка" localSheetId="0">#REF!</definedName>
    <definedName name="вка">#REF!</definedName>
    <definedName name="внутр" localSheetId="0">#REF!</definedName>
    <definedName name="внутр">#REF!</definedName>
    <definedName name="всвамими" localSheetId="0">#REF!</definedName>
    <definedName name="всвамими">#REF!</definedName>
    <definedName name="гнвч" localSheetId="0">#REF!</definedName>
    <definedName name="гнвч">#REF!</definedName>
    <definedName name="го">#REF!</definedName>
    <definedName name="грав" localSheetId="0">#REF!</definedName>
    <definedName name="грав">#REF!</definedName>
    <definedName name="грау" localSheetId="0">#REF!</definedName>
    <definedName name="грау">#REF!</definedName>
    <definedName name="ддд" localSheetId="0">#REF!</definedName>
    <definedName name="ддд">#REF!</definedName>
    <definedName name="ддддд" localSheetId="0">#REF!</definedName>
    <definedName name="ддддд">#REF!</definedName>
    <definedName name="дщть" localSheetId="0">#REF!</definedName>
    <definedName name="дщть">#REF!</definedName>
    <definedName name="еааппн" localSheetId="0">#REF!</definedName>
    <definedName name="еааппн">#REF!</definedName>
    <definedName name="єєєє" localSheetId="0">#REF!</definedName>
    <definedName name="єєєє">#REF!</definedName>
    <definedName name="єєєєє">#REF!</definedName>
    <definedName name="єххд" localSheetId="0">#REF!</definedName>
    <definedName name="єххд">#REF!</definedName>
    <definedName name="жжжж" localSheetId="0">#REF!</definedName>
    <definedName name="жжжж">#REF!</definedName>
    <definedName name="жопві" localSheetId="0">#REF!</definedName>
    <definedName name="жопві">#REF!</definedName>
    <definedName name="зззззз" localSheetId="0">#REF!</definedName>
    <definedName name="зззззз">#REF!</definedName>
    <definedName name="ззззззззззз" localSheetId="0">#REF!</definedName>
    <definedName name="ззззззззззз">#REF!</definedName>
    <definedName name="злрва" localSheetId="0">#REF!</definedName>
    <definedName name="злрва">#REF!</definedName>
    <definedName name="злрвф" localSheetId="0">#REF!</definedName>
    <definedName name="злрвф">#REF!</definedName>
    <definedName name="йфці" localSheetId="0">#REF!</definedName>
    <definedName name="йфці">#REF!</definedName>
    <definedName name="йфчіваапрр" localSheetId="0">#REF!</definedName>
    <definedName name="йфчіваапрр">#REF!</definedName>
    <definedName name="інші" localSheetId="0">#REF!</definedName>
    <definedName name="інші">#REF!</definedName>
    <definedName name="інші2" localSheetId="0">#REF!</definedName>
    <definedName name="інші2">#REF!</definedName>
    <definedName name="інші8" localSheetId="0">#REF!</definedName>
    <definedName name="інші8">#REF!</definedName>
    <definedName name="ккааппп" localSheetId="0">#REF!</definedName>
    <definedName name="ккааппп">#REF!</definedName>
    <definedName name="кккк" localSheetId="0">#REF!</definedName>
    <definedName name="кккк">#REF!</definedName>
    <definedName name="ккккк" localSheetId="0">#REF!</definedName>
    <definedName name="ккккк">#REF!</definedName>
    <definedName name="ликііяв" localSheetId="0">#REF!</definedName>
    <definedName name="ликііяв">#REF!</definedName>
    <definedName name="ллл" localSheetId="0">#REF!</definedName>
    <definedName name="ллл">#REF!</definedName>
    <definedName name="лог" localSheetId="0">#REF!</definedName>
    <definedName name="лог">#REF!</definedName>
    <definedName name="лшалмьи" localSheetId="0">#REF!</definedName>
    <definedName name="лшалмьи">#REF!</definedName>
    <definedName name="лшоп" localSheetId="0">#REF!</definedName>
    <definedName name="лшоп">#REF!</definedName>
    <definedName name="ммсмс" localSheetId="0">#REF!</definedName>
    <definedName name="ммсмс">#REF!</definedName>
    <definedName name="на" localSheetId="0">#REF!</definedName>
    <definedName name="на">#REF!</definedName>
    <definedName name="наіфй" localSheetId="0">#REF!</definedName>
    <definedName name="наіфй">#REF!</definedName>
    <definedName name="нак" localSheetId="0">#REF!</definedName>
    <definedName name="нак">#REF!</definedName>
    <definedName name="нннн" localSheetId="0">#REF!</definedName>
    <definedName name="нннн">#REF!</definedName>
    <definedName name="нрпапо" localSheetId="0">#REF!</definedName>
    <definedName name="нрпапо">#REF!</definedName>
    <definedName name="нрто" localSheetId="0">#REF!</definedName>
    <definedName name="нрто">#REF!</definedName>
    <definedName name="нтмвароо" localSheetId="0">#REF!</definedName>
    <definedName name="нтмвароо">#REF!</definedName>
    <definedName name="_xlnm.Print_Area" localSheetId="0">структура!$A$1:$F$56</definedName>
    <definedName name="огпрп" localSheetId="0">#REF!</definedName>
    <definedName name="огпрп">#REF!</definedName>
    <definedName name="опп" localSheetId="0">#REF!</definedName>
    <definedName name="опп">#REF!</definedName>
    <definedName name="тогп" localSheetId="0">#REF!</definedName>
    <definedName name="тогп">#REF!</definedName>
    <definedName name="тррт" localSheetId="0">#REF!</definedName>
    <definedName name="тррт">#REF!</definedName>
    <definedName name="ттааороттитиии" localSheetId="0">#REF!</definedName>
    <definedName name="ттааороттитиии">#REF!</definedName>
    <definedName name="уапт" localSheetId="0">#REF!</definedName>
    <definedName name="уапт">#REF!</definedName>
    <definedName name="увсппп" localSheetId="0">#REF!</definedName>
    <definedName name="увсппп">#REF!</definedName>
    <definedName name="уптьбд" localSheetId="0">#REF!</definedName>
    <definedName name="уптьбд">#REF!</definedName>
    <definedName name="хдлоргш" localSheetId="0">#REF!</definedName>
    <definedName name="хдлоргш">#REF!</definedName>
    <definedName name="хібеппе" localSheetId="0">#REF!</definedName>
    <definedName name="хібеппе">#REF!</definedName>
    <definedName name="хлонрпит" localSheetId="0">#REF!</definedName>
    <definedName name="хлонрпит">#REF!</definedName>
    <definedName name="цівувс" localSheetId="0">#REF!</definedName>
    <definedName name="цівувс">#REF!</definedName>
    <definedName name="шид" localSheetId="0">#REF!</definedName>
    <definedName name="шид">#REF!</definedName>
    <definedName name="шоаев" localSheetId="0">#REF!</definedName>
    <definedName name="шоаев">#REF!</definedName>
    <definedName name="шовак" localSheetId="0">#REF!</definedName>
    <definedName name="шовак">#REF!</definedName>
    <definedName name="шові" localSheetId="0">#REF!</definedName>
    <definedName name="шові">#REF!</definedName>
    <definedName name="шовцмр" localSheetId="0">#REF!</definedName>
    <definedName name="шовцмр">#REF!</definedName>
    <definedName name="шопа" localSheetId="0">#REF!</definedName>
    <definedName name="шопа">#REF!</definedName>
    <definedName name="шорпа" localSheetId="0">#REF!</definedName>
    <definedName name="шорпа">#REF!</definedName>
    <definedName name="шправв" localSheetId="0">#REF!</definedName>
    <definedName name="шправв">#REF!</definedName>
    <definedName name="щлвуц" localSheetId="0">#REF!</definedName>
    <definedName name="щлвуц">#REF!</definedName>
    <definedName name="щотопавекека" localSheetId="0">#REF!</definedName>
    <definedName name="щотопавекека">#REF!</definedName>
    <definedName name="щрав" localSheetId="0">#REF!</definedName>
    <definedName name="щрав">#REF!</definedName>
    <definedName name="ьла" localSheetId="0">#REF!</definedName>
    <definedName name="ьл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D51" i="1"/>
  <c r="F50" i="1"/>
  <c r="D50" i="1"/>
  <c r="D49" i="1"/>
  <c r="F46" i="1"/>
  <c r="D46" i="1"/>
  <c r="E45" i="1"/>
  <c r="F45" i="1" s="1"/>
  <c r="D45" i="1"/>
  <c r="C45" i="1"/>
  <c r="F41" i="1"/>
  <c r="D41" i="1"/>
  <c r="F40" i="1"/>
  <c r="D40" i="1"/>
  <c r="F38" i="1"/>
  <c r="D38" i="1"/>
  <c r="F37" i="1"/>
  <c r="D37" i="1"/>
  <c r="F36" i="1"/>
  <c r="E36" i="1"/>
  <c r="D36" i="1"/>
  <c r="C36" i="1"/>
  <c r="F35" i="1"/>
  <c r="D35" i="1"/>
  <c r="F34" i="1"/>
  <c r="C34" i="1"/>
  <c r="D34" i="1" s="1"/>
  <c r="D29" i="1" s="1"/>
  <c r="F32" i="1"/>
  <c r="D32" i="1"/>
  <c r="F31" i="1"/>
  <c r="D31" i="1"/>
  <c r="F30" i="1"/>
  <c r="D30" i="1"/>
  <c r="F29" i="1"/>
  <c r="E29" i="1"/>
  <c r="C29" i="1"/>
  <c r="F28" i="1"/>
  <c r="D28" i="1"/>
  <c r="F27" i="1"/>
  <c r="C27" i="1"/>
  <c r="D27" i="1" s="1"/>
  <c r="D22" i="1" s="1"/>
  <c r="F26" i="1"/>
  <c r="D26" i="1"/>
  <c r="F25" i="1"/>
  <c r="D25" i="1"/>
  <c r="F24" i="1"/>
  <c r="D24" i="1"/>
  <c r="F23" i="1"/>
  <c r="D23" i="1"/>
  <c r="F22" i="1"/>
  <c r="E22" i="1"/>
  <c r="C22" i="1"/>
  <c r="F21" i="1"/>
  <c r="D21" i="1"/>
  <c r="F20" i="1"/>
  <c r="C20" i="1"/>
  <c r="D20" i="1" s="1"/>
  <c r="F18" i="1"/>
  <c r="C18" i="1"/>
  <c r="D18" i="1" s="1"/>
  <c r="E17" i="1"/>
  <c r="F17" i="1" s="1"/>
  <c r="F16" i="1" s="1"/>
  <c r="F8" i="1" s="1"/>
  <c r="C17" i="1"/>
  <c r="D17" i="1" s="1"/>
  <c r="E16" i="1"/>
  <c r="F15" i="1"/>
  <c r="E15" i="1"/>
  <c r="C15" i="1"/>
  <c r="D15" i="1" s="1"/>
  <c r="D14" i="1"/>
  <c r="F13" i="1"/>
  <c r="C13" i="1"/>
  <c r="D13" i="1" s="1"/>
  <c r="F10" i="1"/>
  <c r="C10" i="1"/>
  <c r="D10" i="1" s="1"/>
  <c r="F9" i="1"/>
  <c r="E9" i="1"/>
  <c r="E8" i="1"/>
  <c r="E44" i="1" s="1"/>
  <c r="C16" i="1" l="1"/>
  <c r="C9" i="1"/>
  <c r="C8" i="1" s="1"/>
  <c r="C44" i="1" s="1"/>
  <c r="C52" i="1" s="1"/>
  <c r="D9" i="1"/>
  <c r="D44" i="1"/>
  <c r="E52" i="1"/>
  <c r="F44" i="1"/>
  <c r="D16" i="1"/>
  <c r="D8" i="1" s="1"/>
  <c r="E53" i="1" l="1"/>
  <c r="C53" i="1"/>
</calcChain>
</file>

<file path=xl/sharedStrings.xml><?xml version="1.0" encoding="utf-8"?>
<sst xmlns="http://schemas.openxmlformats.org/spreadsheetml/2006/main" count="103" uniqueCount="88">
  <si>
    <t>Структура скоригованих тарифів на централізоване водопостачання та водовідведення</t>
  </si>
  <si>
    <t>Славутського управління водопровідно-каналізаційного господарства</t>
  </si>
  <si>
    <t>№
з/п</t>
  </si>
  <si>
    <t>Найменування показників</t>
  </si>
  <si>
    <t xml:space="preserve">Централізоване водопостачання </t>
  </si>
  <si>
    <t>Централізоване водовідведення</t>
  </si>
  <si>
    <t>тис. грн на рік</t>
  </si>
  <si>
    <r>
      <t>грн/м</t>
    </r>
    <r>
      <rPr>
        <vertAlign val="superscript"/>
        <sz val="14"/>
        <rFont val="Times New Roman"/>
        <family val="1"/>
        <charset val="204"/>
      </rPr>
      <t>3</t>
    </r>
  </si>
  <si>
    <t>Виробнича собівартість, у тому числі:</t>
  </si>
  <si>
    <t>1.1</t>
  </si>
  <si>
    <t>прямі матеріальні витрати, у тому числі:</t>
  </si>
  <si>
    <t>1.1.1</t>
  </si>
  <si>
    <t>електроенергія</t>
  </si>
  <si>
    <t>1.1.2</t>
  </si>
  <si>
    <t>витрати на придбання води в інших суб’єктів господарювання/очищення власних стічних вод іншими суб’єктами господарювання</t>
  </si>
  <si>
    <t>1.1.3</t>
  </si>
  <si>
    <t>витрати на реагенти</t>
  </si>
  <si>
    <t>1.1.4</t>
  </si>
  <si>
    <t>матеріали, запасні частини та інші матеріальні ресурси (ремонти)</t>
  </si>
  <si>
    <t>1.1.5</t>
  </si>
  <si>
    <t>ПДВ на матеріальні витрати(20%)</t>
  </si>
  <si>
    <t>1.2</t>
  </si>
  <si>
    <t>прямі витрати на оплату праці</t>
  </si>
  <si>
    <t>1.3</t>
  </si>
  <si>
    <t>інші прямі витрати, у тому числі:</t>
  </si>
  <si>
    <t>1.3.1</t>
  </si>
  <si>
    <t>відрахування на соціальні заходи</t>
  </si>
  <si>
    <t>1.3.2</t>
  </si>
  <si>
    <t>амортизаційні відрахування</t>
  </si>
  <si>
    <t>1.3.3</t>
  </si>
  <si>
    <t>підкачка води сторонніми організаціями</t>
  </si>
  <si>
    <t>1.3.4</t>
  </si>
  <si>
    <t>інші прямі витрати</t>
  </si>
  <si>
    <t>1.3.5</t>
  </si>
  <si>
    <t>ПДВ на прямі витрати(20%)</t>
  </si>
  <si>
    <t>1.4</t>
  </si>
  <si>
    <t>загальновиробничі витрати, у тому числі:</t>
  </si>
  <si>
    <t>1.4.1</t>
  </si>
  <si>
    <t>витрати на оплату праці</t>
  </si>
  <si>
    <t>1.4.2</t>
  </si>
  <si>
    <t>1.4.3</t>
  </si>
  <si>
    <t>1.4.4</t>
  </si>
  <si>
    <t>витрати, пов’язані зі сплатою податків, зборів та інших передбачених законодавством обов’язкових платежів</t>
  </si>
  <si>
    <t>1.4.5</t>
  </si>
  <si>
    <t>інші витрати</t>
  </si>
  <si>
    <t>1.4.6</t>
  </si>
  <si>
    <t>ПДВ на інші витрати(20%)</t>
  </si>
  <si>
    <t>2</t>
  </si>
  <si>
    <t>Адміністративні витрати, у тому числі:</t>
  </si>
  <si>
    <t>2.1</t>
  </si>
  <si>
    <t>2.2</t>
  </si>
  <si>
    <t>2.3</t>
  </si>
  <si>
    <t>2.4</t>
  </si>
  <si>
    <t>2.5</t>
  </si>
  <si>
    <t>2.6</t>
  </si>
  <si>
    <t>3</t>
  </si>
  <si>
    <t>Витрати на збут, у тому числі:</t>
  </si>
  <si>
    <t>3.1</t>
  </si>
  <si>
    <t>3.2</t>
  </si>
  <si>
    <t>3.3</t>
  </si>
  <si>
    <t>3.4</t>
  </si>
  <si>
    <t>3.5</t>
  </si>
  <si>
    <t>4</t>
  </si>
  <si>
    <t>Інші операційні витрати</t>
  </si>
  <si>
    <t>5</t>
  </si>
  <si>
    <t>Фінансові витрати</t>
  </si>
  <si>
    <t>6</t>
  </si>
  <si>
    <t>Повна собівартість</t>
  </si>
  <si>
    <t>7</t>
  </si>
  <si>
    <t>Розрахунковий прибуток, у тому числі:</t>
  </si>
  <si>
    <t>7.1</t>
  </si>
  <si>
    <t>єдиний податок</t>
  </si>
  <si>
    <t>7.2</t>
  </si>
  <si>
    <t>дивіденди</t>
  </si>
  <si>
    <t>7.3</t>
  </si>
  <si>
    <t>резервний фонд (капітал)</t>
  </si>
  <si>
    <t>7.4</t>
  </si>
  <si>
    <t>на розвиток виробництва (виробничі інвестиції)</t>
  </si>
  <si>
    <t>7.5</t>
  </si>
  <si>
    <t>інше використання прибутку</t>
  </si>
  <si>
    <t>8</t>
  </si>
  <si>
    <t>Сума вилучення витрат</t>
  </si>
  <si>
    <t>9</t>
  </si>
  <si>
    <t>Вартість централізованого водопостачання/водовідведення, тис. грн</t>
  </si>
  <si>
    <t>10</t>
  </si>
  <si>
    <r>
      <t>Тариф на  централізоване водопостачання/водовідведення, грн/м</t>
    </r>
    <r>
      <rPr>
        <b/>
        <vertAlign val="superscript"/>
        <sz val="14"/>
        <rFont val="Times New Roman"/>
        <family val="1"/>
        <charset val="204"/>
      </rPr>
      <t>3</t>
    </r>
  </si>
  <si>
    <t>11</t>
  </si>
  <si>
    <r>
      <t>Обсяг реалізації, тис. м</t>
    </r>
    <r>
      <rPr>
        <b/>
        <vertAlign val="superscript"/>
        <sz val="14"/>
        <rFont val="Times New Roman"/>
        <family val="1"/>
        <charset val="204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</si>
</sst>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.5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11" fillId="0" borderId="0"/>
    <xf numFmtId="0" fontId="3" fillId="0" borderId="0"/>
    <xf numFmtId="0" fontId="1" fillId="0" borderId="0"/>
  </cellStyleXfs>
  <cellXfs count="6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 wrapText="1"/>
    </xf>
    <xf numFmtId="0" fontId="5" fillId="0" borderId="0" xfId="1" applyFont="1" applyFill="1"/>
    <xf numFmtId="0" fontId="5" fillId="0" borderId="0" xfId="1" applyFont="1"/>
    <xf numFmtId="0" fontId="7" fillId="0" borderId="0" xfId="1" applyFont="1" applyAlignment="1">
      <alignment horizontal="center" vertical="center" wrapText="1"/>
    </xf>
    <xf numFmtId="0" fontId="7" fillId="0" borderId="0" xfId="1" applyFont="1"/>
    <xf numFmtId="0" fontId="8" fillId="0" borderId="0" xfId="1" applyFont="1" applyAlignment="1">
      <alignment horizontal="right" wrapText="1"/>
    </xf>
    <xf numFmtId="0" fontId="9" fillId="0" borderId="0" xfId="1" applyFont="1"/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164" fontId="7" fillId="0" borderId="0" xfId="1" applyNumberFormat="1" applyFont="1" applyAlignment="1">
      <alignment horizontal="center"/>
    </xf>
    <xf numFmtId="0" fontId="7" fillId="0" borderId="0" xfId="1" applyFont="1" applyAlignment="1">
      <alignment horizontal="center"/>
    </xf>
    <xf numFmtId="4" fontId="7" fillId="0" borderId="0" xfId="1" applyNumberFormat="1" applyFont="1" applyAlignment="1">
      <alignment horizontal="center"/>
    </xf>
    <xf numFmtId="1" fontId="8" fillId="0" borderId="1" xfId="1" applyNumberFormat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left" vertical="center"/>
    </xf>
    <xf numFmtId="4" fontId="12" fillId="2" borderId="1" xfId="3" applyNumberFormat="1" applyFont="1" applyFill="1" applyBorder="1" applyAlignment="1">
      <alignment horizontal="center" vertical="center"/>
    </xf>
    <xf numFmtId="164" fontId="7" fillId="0" borderId="0" xfId="1" applyNumberFormat="1" applyFont="1"/>
    <xf numFmtId="49" fontId="8" fillId="0" borderId="1" xfId="1" applyNumberFormat="1" applyFont="1" applyBorder="1" applyAlignment="1">
      <alignment horizontal="center" vertical="center"/>
    </xf>
    <xf numFmtId="4" fontId="7" fillId="0" borderId="0" xfId="1" applyNumberFormat="1" applyFont="1"/>
    <xf numFmtId="49" fontId="7" fillId="0" borderId="1" xfId="1" applyNumberFormat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4" fontId="13" fillId="2" borderId="1" xfId="3" applyNumberFormat="1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164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4" fontId="7" fillId="0" borderId="0" xfId="1" applyNumberFormat="1" applyFont="1" applyAlignment="1">
      <alignment vertical="center"/>
    </xf>
    <xf numFmtId="4" fontId="12" fillId="0" borderId="1" xfId="3" applyNumberFormat="1" applyFont="1" applyFill="1" applyBorder="1" applyAlignment="1">
      <alignment horizontal="center" vertical="center"/>
    </xf>
    <xf numFmtId="4" fontId="12" fillId="0" borderId="1" xfId="1" applyNumberFormat="1" applyFont="1" applyFill="1" applyBorder="1" applyAlignment="1">
      <alignment horizontal="center" vertical="center"/>
    </xf>
    <xf numFmtId="4" fontId="12" fillId="2" borderId="1" xfId="1" applyNumberFormat="1" applyFont="1" applyFill="1" applyBorder="1" applyAlignment="1">
      <alignment horizontal="center" vertical="center"/>
    </xf>
    <xf numFmtId="4" fontId="13" fillId="0" borderId="1" xfId="3" applyNumberFormat="1" applyFont="1" applyFill="1" applyBorder="1" applyAlignment="1">
      <alignment horizontal="center" vertical="center"/>
    </xf>
    <xf numFmtId="4" fontId="13" fillId="0" borderId="1" xfId="1" applyNumberFormat="1" applyFont="1" applyFill="1" applyBorder="1" applyAlignment="1">
      <alignment horizontal="center" vertical="center"/>
    </xf>
    <xf numFmtId="49" fontId="7" fillId="2" borderId="1" xfId="4" applyNumberFormat="1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vertical="center" wrapText="1"/>
    </xf>
    <xf numFmtId="2" fontId="14" fillId="2" borderId="0" xfId="4" applyNumberFormat="1" applyFont="1" applyFill="1" applyBorder="1" applyAlignment="1">
      <alignment horizontal="center" vertical="center"/>
    </xf>
    <xf numFmtId="0" fontId="3" fillId="2" borderId="0" xfId="4" applyFont="1" applyFill="1"/>
    <xf numFmtId="0" fontId="7" fillId="2" borderId="1" xfId="5" applyFont="1" applyFill="1" applyBorder="1" applyAlignment="1">
      <alignment horizontal="left" vertical="center" wrapText="1"/>
    </xf>
    <xf numFmtId="164" fontId="12" fillId="2" borderId="1" xfId="1" applyNumberFormat="1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/>
    </xf>
    <xf numFmtId="165" fontId="7" fillId="0" borderId="0" xfId="1" applyNumberFormat="1" applyFont="1"/>
    <xf numFmtId="49" fontId="8" fillId="0" borderId="1" xfId="5" applyNumberFormat="1" applyFont="1" applyBorder="1" applyAlignment="1">
      <alignment horizontal="center" vertical="center"/>
    </xf>
    <xf numFmtId="0" fontId="8" fillId="0" borderId="1" xfId="5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164" fontId="2" fillId="0" borderId="0" xfId="1" applyNumberFormat="1" applyFont="1"/>
    <xf numFmtId="4" fontId="2" fillId="0" borderId="0" xfId="1" applyNumberFormat="1" applyFont="1"/>
    <xf numFmtId="49" fontId="4" fillId="0" borderId="0" xfId="1" applyNumberFormat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 wrapText="1"/>
    </xf>
    <xf numFmtId="4" fontId="4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0" fontId="4" fillId="0" borderId="0" xfId="1" applyFont="1" applyFill="1" applyBorder="1" applyAlignment="1">
      <alignment vertical="center" wrapText="1"/>
    </xf>
    <xf numFmtId="165" fontId="4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0" xfId="1" applyNumberFormat="1" applyFont="1" applyBorder="1" applyAlignment="1">
      <alignment horizontal="center" vertical="center"/>
    </xf>
    <xf numFmtId="4" fontId="12" fillId="2" borderId="2" xfId="1" applyNumberFormat="1" applyFont="1" applyFill="1" applyBorder="1" applyAlignment="1">
      <alignment horizontal="center" vertical="center"/>
    </xf>
    <xf numFmtId="4" fontId="12" fillId="2" borderId="3" xfId="1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4"/>
    <cellStyle name="Обычный 2 3" xfId="5"/>
    <cellStyle name="Обычный 3" xfId="2"/>
    <cellStyle name="Обычный 6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4;&#1086;&#1076;&#1072;&#1090;&#1082;&#1080;%201-14%202022%20&#1076;&#1083;&#1103;%20&#1084;&#1110;&#1089;&#1100;&#1082;&#1086;&#1111;%20&#1088;&#1072;&#1076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"/>
      <sheetName val="Додаток 1"/>
      <sheetName val="Додаток 2"/>
      <sheetName val="Додаток 3 "/>
      <sheetName val="Додаток 4"/>
      <sheetName val="Додаток 5"/>
      <sheetName val="Додаток 6"/>
      <sheetName val="Додаток 7"/>
      <sheetName val="Додаток 9"/>
      <sheetName val="Додаток 10"/>
      <sheetName val="Додаток 10.1"/>
      <sheetName val="Додаток 10.2"/>
      <sheetName val="Додаток 11"/>
      <sheetName val="Додаток 12"/>
      <sheetName val="Додаток 13"/>
      <sheetName val="Додаток 14"/>
      <sheetName val="Додаток 4 (2)"/>
    </sheetNames>
    <sheetDataSet>
      <sheetData sheetId="0" refreshError="1"/>
      <sheetData sheetId="1">
        <row r="12">
          <cell r="N12">
            <v>6579.43</v>
          </cell>
        </row>
        <row r="13">
          <cell r="N13">
            <v>485.84</v>
          </cell>
        </row>
        <row r="15">
          <cell r="N15">
            <v>3817.59</v>
          </cell>
        </row>
        <row r="17">
          <cell r="N17">
            <v>839.87</v>
          </cell>
        </row>
        <row r="18">
          <cell r="N18">
            <v>419.6</v>
          </cell>
        </row>
        <row r="19">
          <cell r="N19">
            <v>213.3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tabSelected="1" view="pageBreakPreview" topLeftCell="A22" zoomScale="75" zoomScaleNormal="75" zoomScaleSheetLayoutView="75" workbookViewId="0">
      <selection activeCell="C53" sqref="C53:F53"/>
    </sheetView>
  </sheetViews>
  <sheetFormatPr defaultRowHeight="12.75" x14ac:dyDescent="0.2"/>
  <cols>
    <col min="1" max="1" width="8.5703125" style="1" customWidth="1"/>
    <col min="2" max="2" width="64.85546875" style="1" customWidth="1"/>
    <col min="3" max="3" width="20.5703125" style="1" customWidth="1"/>
    <col min="4" max="4" width="20.7109375" style="1" customWidth="1"/>
    <col min="5" max="5" width="23.85546875" style="1" customWidth="1" collapsed="1"/>
    <col min="6" max="6" width="19" style="1" customWidth="1"/>
    <col min="7" max="7" width="16.140625" style="1" customWidth="1"/>
    <col min="8" max="8" width="16" style="1" bestFit="1" customWidth="1"/>
    <col min="9" max="11" width="13.42578125" style="1" bestFit="1" customWidth="1"/>
    <col min="12" max="16384" width="9.140625" style="1"/>
  </cols>
  <sheetData>
    <row r="1" spans="1:11" ht="10.5" customHeight="1" x14ac:dyDescent="0.2">
      <c r="D1" s="2"/>
    </row>
    <row r="2" spans="1:11" s="3" customFormat="1" ht="30.75" customHeight="1" x14ac:dyDescent="0.4">
      <c r="A2" s="57" t="s">
        <v>0</v>
      </c>
      <c r="B2" s="57"/>
      <c r="C2" s="57"/>
      <c r="D2" s="57"/>
      <c r="E2" s="57"/>
      <c r="F2" s="57"/>
    </row>
    <row r="3" spans="1:11" s="4" customFormat="1" ht="22.5" customHeight="1" x14ac:dyDescent="0.4">
      <c r="A3" s="58" t="s">
        <v>1</v>
      </c>
      <c r="B3" s="58"/>
      <c r="C3" s="58"/>
      <c r="D3" s="58"/>
      <c r="E3" s="58"/>
      <c r="F3" s="58"/>
      <c r="H3" s="59"/>
      <c r="I3" s="59"/>
    </row>
    <row r="4" spans="1:11" s="8" customFormat="1" ht="5.25" customHeight="1" x14ac:dyDescent="0.3">
      <c r="A4" s="5"/>
      <c r="B4" s="5"/>
      <c r="C4" s="5"/>
      <c r="D4" s="6"/>
      <c r="E4" s="6"/>
      <c r="F4" s="7"/>
    </row>
    <row r="5" spans="1:11" s="9" customFormat="1" ht="40.5" customHeight="1" x14ac:dyDescent="0.25">
      <c r="A5" s="60" t="s">
        <v>2</v>
      </c>
      <c r="B5" s="61" t="s">
        <v>3</v>
      </c>
      <c r="C5" s="61" t="s">
        <v>4</v>
      </c>
      <c r="D5" s="61"/>
      <c r="E5" s="61" t="s">
        <v>5</v>
      </c>
      <c r="F5" s="61"/>
    </row>
    <row r="6" spans="1:11" s="9" customFormat="1" ht="29.25" customHeight="1" x14ac:dyDescent="0.25">
      <c r="A6" s="60"/>
      <c r="B6" s="61"/>
      <c r="C6" s="10" t="s">
        <v>6</v>
      </c>
      <c r="D6" s="10" t="s">
        <v>7</v>
      </c>
      <c r="E6" s="10" t="s">
        <v>6</v>
      </c>
      <c r="F6" s="10" t="s">
        <v>7</v>
      </c>
    </row>
    <row r="7" spans="1:11" s="12" customFormat="1" ht="24.75" customHeight="1" x14ac:dyDescent="0.3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1"/>
      <c r="I7" s="13"/>
    </row>
    <row r="8" spans="1:11" s="6" customFormat="1" ht="24.75" customHeight="1" x14ac:dyDescent="0.3">
      <c r="A8" s="14">
        <v>1</v>
      </c>
      <c r="B8" s="15" t="s">
        <v>8</v>
      </c>
      <c r="C8" s="16">
        <f>C9+C15+C16+C22</f>
        <v>18473.099999999999</v>
      </c>
      <c r="D8" s="16">
        <f>D9+D15+D16+D22</f>
        <v>18.452248958676694</v>
      </c>
      <c r="E8" s="16">
        <f>E9+E15+E16+E22</f>
        <v>12399.34</v>
      </c>
      <c r="F8" s="16">
        <f>F9+F15+F16+F22</f>
        <v>15.289140433297574</v>
      </c>
      <c r="I8" s="17"/>
      <c r="K8" s="17"/>
    </row>
    <row r="9" spans="1:11" s="6" customFormat="1" ht="24.75" customHeight="1" x14ac:dyDescent="0.3">
      <c r="A9" s="18" t="s">
        <v>9</v>
      </c>
      <c r="B9" s="15" t="s">
        <v>10</v>
      </c>
      <c r="C9" s="16">
        <f>C10+C11+C12+C13+C14</f>
        <v>8478.32</v>
      </c>
      <c r="D9" s="16">
        <f t="shared" ref="D9:F9" si="0">D10+D11+D12+D13+D14</f>
        <v>8.4687503121472734</v>
      </c>
      <c r="E9" s="16">
        <f t="shared" si="0"/>
        <v>5342.2800000000007</v>
      </c>
      <c r="F9" s="16">
        <f t="shared" si="0"/>
        <v>6.5873561942810639</v>
      </c>
      <c r="G9" s="19"/>
      <c r="H9" s="17"/>
    </row>
    <row r="10" spans="1:11" s="6" customFormat="1" ht="24.75" customHeight="1" x14ac:dyDescent="0.3">
      <c r="A10" s="20" t="s">
        <v>11</v>
      </c>
      <c r="B10" s="21" t="s">
        <v>12</v>
      </c>
      <c r="C10" s="22">
        <f>'[1]Додаток 1'!N12</f>
        <v>6579.43</v>
      </c>
      <c r="D10" s="22">
        <f>C10/C54</f>
        <v>6.5720036358914431</v>
      </c>
      <c r="E10" s="23">
        <v>4054.3</v>
      </c>
      <c r="F10" s="23">
        <f>E10/E54</f>
        <v>4.999198510462521</v>
      </c>
      <c r="G10" s="19"/>
      <c r="H10" s="17"/>
    </row>
    <row r="11" spans="1:11" s="6" customFormat="1" ht="57" customHeight="1" x14ac:dyDescent="0.3">
      <c r="A11" s="20" t="s">
        <v>13</v>
      </c>
      <c r="B11" s="24" t="s">
        <v>14</v>
      </c>
      <c r="C11" s="22">
        <v>0</v>
      </c>
      <c r="D11" s="22">
        <v>0</v>
      </c>
      <c r="E11" s="23">
        <v>0</v>
      </c>
      <c r="F11" s="23">
        <v>0</v>
      </c>
      <c r="G11" s="17"/>
      <c r="H11" s="17"/>
      <c r="I11" s="17"/>
      <c r="J11" s="17"/>
    </row>
    <row r="12" spans="1:11" s="6" customFormat="1" ht="24.75" customHeight="1" x14ac:dyDescent="0.3">
      <c r="A12" s="20" t="s">
        <v>15</v>
      </c>
      <c r="B12" s="21" t="s">
        <v>16</v>
      </c>
      <c r="C12" s="22">
        <v>0</v>
      </c>
      <c r="D12" s="22">
        <v>0</v>
      </c>
      <c r="E12" s="23">
        <v>0</v>
      </c>
      <c r="F12" s="23">
        <v>0</v>
      </c>
      <c r="G12" s="17"/>
      <c r="H12" s="17"/>
      <c r="I12" s="17"/>
    </row>
    <row r="13" spans="1:11" s="27" customFormat="1" ht="36.75" customHeight="1" x14ac:dyDescent="0.25">
      <c r="A13" s="20" t="s">
        <v>17</v>
      </c>
      <c r="B13" s="25" t="s">
        <v>18</v>
      </c>
      <c r="C13" s="22">
        <f>'[1]Додаток 1'!N13</f>
        <v>485.84</v>
      </c>
      <c r="D13" s="22">
        <f>C13/C54</f>
        <v>0.48529162046887014</v>
      </c>
      <c r="E13" s="23">
        <v>397.6</v>
      </c>
      <c r="F13" s="23">
        <f>E13/E54</f>
        <v>0.49026498477169883</v>
      </c>
      <c r="G13" s="26"/>
      <c r="H13" s="26"/>
      <c r="I13" s="26"/>
    </row>
    <row r="14" spans="1:11" s="27" customFormat="1" ht="24.75" customHeight="1" x14ac:dyDescent="0.25">
      <c r="A14" s="20" t="s">
        <v>19</v>
      </c>
      <c r="B14" s="25" t="s">
        <v>20</v>
      </c>
      <c r="C14" s="22">
        <v>1413.05</v>
      </c>
      <c r="D14" s="22">
        <f>C14/C54</f>
        <v>1.4114550557869607</v>
      </c>
      <c r="E14" s="23">
        <v>890.38</v>
      </c>
      <c r="F14" s="23">
        <v>1.0978926990468441</v>
      </c>
      <c r="G14" s="26"/>
      <c r="H14" s="28"/>
    </row>
    <row r="15" spans="1:11" s="6" customFormat="1" ht="24.75" customHeight="1" x14ac:dyDescent="0.3">
      <c r="A15" s="18" t="s">
        <v>21</v>
      </c>
      <c r="B15" s="15" t="s">
        <v>22</v>
      </c>
      <c r="C15" s="29">
        <f>'[1]Додаток 1'!N15</f>
        <v>3817.59</v>
      </c>
      <c r="D15" s="29">
        <f>C15/C54</f>
        <v>3.8132809924784996</v>
      </c>
      <c r="E15" s="30">
        <f>3211.85+140</f>
        <v>3351.85</v>
      </c>
      <c r="F15" s="31">
        <f>E15/E54</f>
        <v>4.1330349326132261</v>
      </c>
      <c r="G15" s="17"/>
    </row>
    <row r="16" spans="1:11" s="6" customFormat="1" ht="24.75" customHeight="1" x14ac:dyDescent="0.3">
      <c r="A16" s="18" t="s">
        <v>23</v>
      </c>
      <c r="B16" s="15" t="s">
        <v>24</v>
      </c>
      <c r="C16" s="29">
        <f>C17+C18+C19+C20+C21</f>
        <v>1515.43</v>
      </c>
      <c r="D16" s="29">
        <f>D17+D18+D19+D20+D21</f>
        <v>1.5137194969684258</v>
      </c>
      <c r="E16" s="29">
        <f>E17+E18+E19+E20+E21</f>
        <v>905.96999999999991</v>
      </c>
      <c r="F16" s="29">
        <f>F17+F18+F19+F20+F21</f>
        <v>1.1171161173380681</v>
      </c>
    </row>
    <row r="17" spans="1:11" s="6" customFormat="1" ht="24.75" customHeight="1" x14ac:dyDescent="0.3">
      <c r="A17" s="20" t="s">
        <v>25</v>
      </c>
      <c r="B17" s="21" t="s">
        <v>26</v>
      </c>
      <c r="C17" s="32">
        <f>'[1]Додаток 1'!N17</f>
        <v>839.87</v>
      </c>
      <c r="D17" s="32">
        <f>C17/C54</f>
        <v>0.83892201811952494</v>
      </c>
      <c r="E17" s="33">
        <f>706.61+30.8</f>
        <v>737.41</v>
      </c>
      <c r="F17" s="23">
        <f>E17/E54</f>
        <v>0.9092713843573903</v>
      </c>
    </row>
    <row r="18" spans="1:11" s="6" customFormat="1" ht="24.75" customHeight="1" x14ac:dyDescent="0.3">
      <c r="A18" s="20" t="s">
        <v>27</v>
      </c>
      <c r="B18" s="21" t="s">
        <v>28</v>
      </c>
      <c r="C18" s="22">
        <f>'[1]Додаток 1'!N18</f>
        <v>419.6</v>
      </c>
      <c r="D18" s="22">
        <f>C18/C54</f>
        <v>0.41912638718248379</v>
      </c>
      <c r="E18" s="23">
        <v>153.4</v>
      </c>
      <c r="F18" s="23">
        <f>E18/E54</f>
        <v>0.1891515308450166</v>
      </c>
    </row>
    <row r="19" spans="1:11" s="37" customFormat="1" ht="24.75" customHeight="1" x14ac:dyDescent="0.2">
      <c r="A19" s="34" t="s">
        <v>29</v>
      </c>
      <c r="B19" s="35" t="s">
        <v>30</v>
      </c>
      <c r="C19" s="22">
        <v>0</v>
      </c>
      <c r="D19" s="22">
        <v>0</v>
      </c>
      <c r="E19" s="23">
        <v>0</v>
      </c>
      <c r="F19" s="23">
        <v>0</v>
      </c>
      <c r="G19" s="36"/>
    </row>
    <row r="20" spans="1:11" s="6" customFormat="1" ht="24.75" customHeight="1" x14ac:dyDescent="0.3">
      <c r="A20" s="20" t="s">
        <v>31</v>
      </c>
      <c r="B20" s="21" t="s">
        <v>32</v>
      </c>
      <c r="C20" s="22">
        <f>'[1]Додаток 1'!N19</f>
        <v>213.3</v>
      </c>
      <c r="D20" s="22">
        <f>C20/C54</f>
        <v>0.21305924305534746</v>
      </c>
      <c r="E20" s="23">
        <v>12.63</v>
      </c>
      <c r="F20" s="23">
        <f>E20/E54</f>
        <v>1.5573558243628159E-2</v>
      </c>
    </row>
    <row r="21" spans="1:11" s="6" customFormat="1" ht="24.75" customHeight="1" x14ac:dyDescent="0.3">
      <c r="A21" s="20" t="s">
        <v>33</v>
      </c>
      <c r="B21" s="21" t="s">
        <v>34</v>
      </c>
      <c r="C21" s="22">
        <v>42.66</v>
      </c>
      <c r="D21" s="22">
        <f>C21/C54</f>
        <v>4.2611848611069487E-2</v>
      </c>
      <c r="E21" s="23">
        <v>2.5299999999999998</v>
      </c>
      <c r="F21" s="23">
        <f>E21/E54</f>
        <v>3.1196438920331939E-3</v>
      </c>
    </row>
    <row r="22" spans="1:11" s="6" customFormat="1" ht="24.75" customHeight="1" x14ac:dyDescent="0.3">
      <c r="A22" s="18" t="s">
        <v>35</v>
      </c>
      <c r="B22" s="15" t="s">
        <v>36</v>
      </c>
      <c r="C22" s="31">
        <f>C23+C24+C25+C26+C27+C28</f>
        <v>4661.76</v>
      </c>
      <c r="D22" s="31">
        <f t="shared" ref="D22:F22" si="1">D23+D24+D25+D26+D27+D28</f>
        <v>4.6564981570824964</v>
      </c>
      <c r="E22" s="31">
        <f t="shared" si="1"/>
        <v>2799.24</v>
      </c>
      <c r="F22" s="31">
        <f t="shared" si="1"/>
        <v>3.4516331890652165</v>
      </c>
      <c r="G22" s="17"/>
      <c r="H22" s="17"/>
      <c r="K22" s="17"/>
    </row>
    <row r="23" spans="1:11" s="6" customFormat="1" ht="24.75" customHeight="1" x14ac:dyDescent="0.3">
      <c r="A23" s="20" t="s">
        <v>37</v>
      </c>
      <c r="B23" s="21" t="s">
        <v>38</v>
      </c>
      <c r="C23" s="33">
        <v>2502.63</v>
      </c>
      <c r="D23" s="33">
        <f>C23/C54</f>
        <v>2.4998052201012855</v>
      </c>
      <c r="E23" s="33">
        <v>1668.42</v>
      </c>
      <c r="F23" s="33">
        <f>E23/E54</f>
        <v>2.0572633448007993</v>
      </c>
      <c r="G23" s="17"/>
      <c r="I23" s="17"/>
    </row>
    <row r="24" spans="1:11" s="6" customFormat="1" ht="24.75" customHeight="1" x14ac:dyDescent="0.3">
      <c r="A24" s="20" t="s">
        <v>39</v>
      </c>
      <c r="B24" s="21" t="s">
        <v>26</v>
      </c>
      <c r="C24" s="33">
        <v>550.58000000000004</v>
      </c>
      <c r="D24" s="33">
        <f>C24/C54</f>
        <v>0.54995854684206846</v>
      </c>
      <c r="E24" s="33">
        <v>367.05</v>
      </c>
      <c r="F24" s="33">
        <f>E24/E54</f>
        <v>0.45259497651019126</v>
      </c>
      <c r="G24" s="17"/>
    </row>
    <row r="25" spans="1:11" s="6" customFormat="1" ht="24.75" customHeight="1" x14ac:dyDescent="0.3">
      <c r="A25" s="20" t="s">
        <v>40</v>
      </c>
      <c r="B25" s="21" t="s">
        <v>28</v>
      </c>
      <c r="C25" s="33">
        <v>10.68</v>
      </c>
      <c r="D25" s="33">
        <f>C25/C54</f>
        <v>1.0667945221899254E-2</v>
      </c>
      <c r="E25" s="33">
        <v>7.12</v>
      </c>
      <c r="F25" s="33">
        <f>E25/E54</f>
        <v>8.7793930874610036E-3</v>
      </c>
    </row>
    <row r="26" spans="1:11" s="6" customFormat="1" ht="36" customHeight="1" x14ac:dyDescent="0.3">
      <c r="A26" s="20" t="s">
        <v>41</v>
      </c>
      <c r="B26" s="38" t="s">
        <v>42</v>
      </c>
      <c r="C26" s="33">
        <v>570</v>
      </c>
      <c r="D26" s="33">
        <f>C26/C54</f>
        <v>0.56935662701147705</v>
      </c>
      <c r="E26" s="33">
        <v>71.400000000000006</v>
      </c>
      <c r="F26" s="33">
        <f>E26/E54</f>
        <v>8.8040543039988164E-2</v>
      </c>
      <c r="G26" s="17"/>
      <c r="I26" s="17"/>
    </row>
    <row r="27" spans="1:11" s="6" customFormat="1" ht="24.75" customHeight="1" x14ac:dyDescent="0.3">
      <c r="A27" s="20" t="s">
        <v>43</v>
      </c>
      <c r="B27" s="21" t="s">
        <v>44</v>
      </c>
      <c r="C27" s="33">
        <f>856.6-0.04</f>
        <v>856.56000000000006</v>
      </c>
      <c r="D27" s="33">
        <f>C27/C54</f>
        <v>0.85559317970693127</v>
      </c>
      <c r="E27" s="33">
        <v>571.04</v>
      </c>
      <c r="F27" s="33">
        <f>E27/E54</f>
        <v>0.70412705458760272</v>
      </c>
      <c r="G27" s="17"/>
      <c r="K27" s="17"/>
    </row>
    <row r="28" spans="1:11" s="6" customFormat="1" ht="24.75" customHeight="1" x14ac:dyDescent="0.3">
      <c r="A28" s="20" t="s">
        <v>45</v>
      </c>
      <c r="B28" s="21" t="s">
        <v>46</v>
      </c>
      <c r="C28" s="33">
        <v>171.31</v>
      </c>
      <c r="D28" s="33">
        <f>C28/C54</f>
        <v>0.17111663819883532</v>
      </c>
      <c r="E28" s="33">
        <v>114.21</v>
      </c>
      <c r="F28" s="33">
        <f>E28/E54</f>
        <v>0.14082787703917432</v>
      </c>
      <c r="G28" s="17"/>
      <c r="K28" s="17"/>
    </row>
    <row r="29" spans="1:11" s="6" customFormat="1" ht="24.75" customHeight="1" x14ac:dyDescent="0.3">
      <c r="A29" s="18" t="s">
        <v>47</v>
      </c>
      <c r="B29" s="15" t="s">
        <v>48</v>
      </c>
      <c r="C29" s="31">
        <f>C30+C31+C32+C33+C34+C35</f>
        <v>1975.8079999999998</v>
      </c>
      <c r="D29" s="31">
        <f t="shared" ref="D29:F29" si="2">D30+D31+D32+D33+D34+D35</f>
        <v>1.9735778570215654</v>
      </c>
      <c r="E29" s="31">
        <f t="shared" si="2"/>
        <v>1317.2080000000001</v>
      </c>
      <c r="F29" s="31">
        <f t="shared" si="2"/>
        <v>1.6241975856669009</v>
      </c>
      <c r="G29" s="17"/>
      <c r="H29" s="17"/>
      <c r="I29" s="17"/>
      <c r="K29" s="17"/>
    </row>
    <row r="30" spans="1:11" s="6" customFormat="1" ht="24.75" customHeight="1" x14ac:dyDescent="0.3">
      <c r="A30" s="20" t="s">
        <v>49</v>
      </c>
      <c r="B30" s="21" t="s">
        <v>38</v>
      </c>
      <c r="C30" s="23">
        <v>1430.33</v>
      </c>
      <c r="D30" s="23">
        <f>C30/C54</f>
        <v>1.4287155514268874</v>
      </c>
      <c r="E30" s="23">
        <v>953.56</v>
      </c>
      <c r="F30" s="23">
        <f>E30/E54</f>
        <v>1.1757974820897914</v>
      </c>
      <c r="G30" s="17"/>
      <c r="H30" s="17"/>
    </row>
    <row r="31" spans="1:11" s="6" customFormat="1" ht="24.75" customHeight="1" x14ac:dyDescent="0.3">
      <c r="A31" s="20" t="s">
        <v>50</v>
      </c>
      <c r="B31" s="21" t="s">
        <v>26</v>
      </c>
      <c r="C31" s="23">
        <v>314.67</v>
      </c>
      <c r="D31" s="23">
        <f>C31/C54</f>
        <v>0.31431482424859908</v>
      </c>
      <c r="E31" s="23">
        <v>209.78</v>
      </c>
      <c r="F31" s="23">
        <f>E31/E54</f>
        <v>0.2586715002651081</v>
      </c>
      <c r="G31" s="17"/>
      <c r="H31" s="17"/>
    </row>
    <row r="32" spans="1:11" s="6" customFormat="1" ht="24.75" customHeight="1" x14ac:dyDescent="0.3">
      <c r="A32" s="20" t="s">
        <v>51</v>
      </c>
      <c r="B32" s="21" t="s">
        <v>28</v>
      </c>
      <c r="C32" s="23">
        <v>6.3</v>
      </c>
      <c r="D32" s="23">
        <f>C32/C54</f>
        <v>6.2928890353900089E-3</v>
      </c>
      <c r="E32" s="23">
        <v>4.1790000000000003</v>
      </c>
      <c r="F32" s="23">
        <f>E32/E54</f>
        <v>5.152961195575778E-3</v>
      </c>
      <c r="G32" s="17"/>
      <c r="H32" s="17"/>
    </row>
    <row r="33" spans="1:10" s="6" customFormat="1" ht="34.5" customHeight="1" x14ac:dyDescent="0.3">
      <c r="A33" s="20" t="s">
        <v>52</v>
      </c>
      <c r="B33" s="38" t="s">
        <v>42</v>
      </c>
      <c r="C33" s="23">
        <v>0</v>
      </c>
      <c r="D33" s="23">
        <v>0</v>
      </c>
      <c r="E33" s="23">
        <v>0</v>
      </c>
      <c r="F33" s="23">
        <v>0</v>
      </c>
    </row>
    <row r="34" spans="1:10" s="6" customFormat="1" ht="24.75" customHeight="1" x14ac:dyDescent="0.3">
      <c r="A34" s="20" t="s">
        <v>53</v>
      </c>
      <c r="B34" s="21" t="s">
        <v>44</v>
      </c>
      <c r="C34" s="23">
        <f>187.09</f>
        <v>187.09</v>
      </c>
      <c r="D34" s="23">
        <f>C34/C54</f>
        <v>0.18687882692557412</v>
      </c>
      <c r="E34" s="23">
        <v>124.741</v>
      </c>
      <c r="F34" s="23">
        <f>E34/E54</f>
        <v>0.15381324060715915</v>
      </c>
      <c r="G34" s="17"/>
    </row>
    <row r="35" spans="1:10" s="6" customFormat="1" ht="24.75" customHeight="1" x14ac:dyDescent="0.3">
      <c r="A35" s="20" t="s">
        <v>54</v>
      </c>
      <c r="B35" s="21" t="s">
        <v>46</v>
      </c>
      <c r="C35" s="23">
        <v>37.417999999999999</v>
      </c>
      <c r="D35" s="23">
        <f>C35/C54</f>
        <v>3.737576538511482E-2</v>
      </c>
      <c r="E35" s="23">
        <v>24.948</v>
      </c>
      <c r="F35" s="23">
        <f>E35/E54</f>
        <v>3.0762401509266454E-2</v>
      </c>
      <c r="G35" s="17"/>
    </row>
    <row r="36" spans="1:10" s="6" customFormat="1" ht="24.75" customHeight="1" x14ac:dyDescent="0.3">
      <c r="A36" s="18" t="s">
        <v>55</v>
      </c>
      <c r="B36" s="15" t="s">
        <v>56</v>
      </c>
      <c r="C36" s="31">
        <f>C37+C38+C39+C40+C41</f>
        <v>1044.124</v>
      </c>
      <c r="D36" s="31">
        <f t="shared" ref="D36:F36" si="3">D37+D38+D39+D40+D41</f>
        <v>1.0429454716170727</v>
      </c>
      <c r="E36" s="31">
        <f t="shared" si="3"/>
        <v>696.08600000000001</v>
      </c>
      <c r="F36" s="31">
        <f t="shared" si="3"/>
        <v>0.85831637874696365</v>
      </c>
      <c r="G36" s="17"/>
      <c r="H36" s="17"/>
      <c r="I36" s="17"/>
    </row>
    <row r="37" spans="1:10" s="6" customFormat="1" ht="24.75" customHeight="1" x14ac:dyDescent="0.3">
      <c r="A37" s="20" t="s">
        <v>57</v>
      </c>
      <c r="B37" s="21" t="s">
        <v>38</v>
      </c>
      <c r="C37" s="23">
        <v>726.18</v>
      </c>
      <c r="D37" s="23">
        <f>C37/C54</f>
        <v>0.72536034281262174</v>
      </c>
      <c r="E37" s="40">
        <v>484.12</v>
      </c>
      <c r="F37" s="23">
        <f>E37/E54</f>
        <v>0.59694940751427272</v>
      </c>
      <c r="G37" s="17"/>
      <c r="H37" s="17"/>
    </row>
    <row r="38" spans="1:10" s="6" customFormat="1" ht="24.75" customHeight="1" x14ac:dyDescent="0.3">
      <c r="A38" s="20" t="s">
        <v>58</v>
      </c>
      <c r="B38" s="21" t="s">
        <v>26</v>
      </c>
      <c r="C38" s="23">
        <v>159.76</v>
      </c>
      <c r="D38" s="23">
        <f>C38/C54</f>
        <v>0.15957967496728695</v>
      </c>
      <c r="E38" s="40">
        <v>106.51</v>
      </c>
      <c r="F38" s="23">
        <f>E38/E54</f>
        <v>0.13133330867211679</v>
      </c>
      <c r="G38" s="17"/>
    </row>
    <row r="39" spans="1:10" s="6" customFormat="1" ht="24.75" customHeight="1" x14ac:dyDescent="0.3">
      <c r="A39" s="20" t="s">
        <v>59</v>
      </c>
      <c r="B39" s="21" t="s">
        <v>28</v>
      </c>
      <c r="C39" s="23">
        <v>0</v>
      </c>
      <c r="D39" s="23">
        <v>0</v>
      </c>
      <c r="E39" s="40">
        <v>0</v>
      </c>
      <c r="F39" s="23">
        <v>0</v>
      </c>
    </row>
    <row r="40" spans="1:10" s="6" customFormat="1" ht="24.75" customHeight="1" x14ac:dyDescent="0.3">
      <c r="A40" s="20" t="s">
        <v>60</v>
      </c>
      <c r="B40" s="21" t="s">
        <v>44</v>
      </c>
      <c r="C40" s="23">
        <v>131.82</v>
      </c>
      <c r="D40" s="23">
        <f>C40/C54</f>
        <v>0.13167121153097</v>
      </c>
      <c r="E40" s="40">
        <v>87.88</v>
      </c>
      <c r="F40" s="23">
        <f>E40/E54</f>
        <v>0.10836138546714509</v>
      </c>
    </row>
    <row r="41" spans="1:10" s="6" customFormat="1" ht="24.75" customHeight="1" x14ac:dyDescent="0.3">
      <c r="A41" s="20" t="s">
        <v>61</v>
      </c>
      <c r="B41" s="21" t="s">
        <v>46</v>
      </c>
      <c r="C41" s="23">
        <v>26.364000000000001</v>
      </c>
      <c r="D41" s="23">
        <f>C41/C54</f>
        <v>2.6334242306194001E-2</v>
      </c>
      <c r="E41" s="40">
        <v>17.576000000000001</v>
      </c>
      <c r="F41" s="23">
        <f>E41/E54</f>
        <v>2.1672277093429018E-2</v>
      </c>
    </row>
    <row r="42" spans="1:10" s="6" customFormat="1" ht="24.75" customHeight="1" x14ac:dyDescent="0.3">
      <c r="A42" s="18" t="s">
        <v>62</v>
      </c>
      <c r="B42" s="15" t="s">
        <v>63</v>
      </c>
      <c r="C42" s="31">
        <v>0</v>
      </c>
      <c r="D42" s="31">
        <v>0</v>
      </c>
      <c r="E42" s="31">
        <v>0</v>
      </c>
      <c r="F42" s="31">
        <v>0</v>
      </c>
    </row>
    <row r="43" spans="1:10" s="6" customFormat="1" ht="24.75" customHeight="1" x14ac:dyDescent="0.3">
      <c r="A43" s="18" t="s">
        <v>64</v>
      </c>
      <c r="B43" s="15" t="s">
        <v>65</v>
      </c>
      <c r="C43" s="31">
        <v>0</v>
      </c>
      <c r="D43" s="31">
        <v>0</v>
      </c>
      <c r="E43" s="31">
        <v>0</v>
      </c>
      <c r="F43" s="31">
        <v>0</v>
      </c>
    </row>
    <row r="44" spans="1:10" s="6" customFormat="1" ht="24.75" customHeight="1" x14ac:dyDescent="0.3">
      <c r="A44" s="18" t="s">
        <v>66</v>
      </c>
      <c r="B44" s="15" t="s">
        <v>67</v>
      </c>
      <c r="C44" s="31">
        <f>C8+C29+C36+C42+C43</f>
        <v>21493.031999999999</v>
      </c>
      <c r="D44" s="31">
        <f>C44/C54</f>
        <v>21.468772287315332</v>
      </c>
      <c r="E44" s="31">
        <f>E8+E29+E36+E42+E43</f>
        <v>14412.634</v>
      </c>
      <c r="F44" s="31">
        <f>E44/E54</f>
        <v>17.771654397711441</v>
      </c>
      <c r="G44" s="41"/>
    </row>
    <row r="45" spans="1:10" s="6" customFormat="1" ht="24.75" customHeight="1" x14ac:dyDescent="0.3">
      <c r="A45" s="18" t="s">
        <v>68</v>
      </c>
      <c r="B45" s="15" t="s">
        <v>69</v>
      </c>
      <c r="C45" s="31">
        <f>C46+C50</f>
        <v>733.78</v>
      </c>
      <c r="D45" s="31">
        <f t="shared" ref="D45" si="4">D46+D50</f>
        <v>0.73295176450610811</v>
      </c>
      <c r="E45" s="31">
        <f>E46+E50</f>
        <v>492.13</v>
      </c>
      <c r="F45" s="31">
        <f>E45/E54</f>
        <v>0.60682622473766634</v>
      </c>
      <c r="G45" s="41"/>
      <c r="H45" s="41"/>
      <c r="I45" s="41"/>
      <c r="J45" s="41"/>
    </row>
    <row r="46" spans="1:10" s="6" customFormat="1" ht="24.75" customHeight="1" x14ac:dyDescent="0.3">
      <c r="A46" s="20" t="s">
        <v>70</v>
      </c>
      <c r="B46" s="21" t="s">
        <v>71</v>
      </c>
      <c r="C46" s="23">
        <v>435.82</v>
      </c>
      <c r="D46" s="23">
        <f>C46/C54</f>
        <v>0.43532807927042444</v>
      </c>
      <c r="E46" s="23">
        <v>292.25</v>
      </c>
      <c r="F46" s="23">
        <f>E46/E54</f>
        <v>0.36036202665877509</v>
      </c>
      <c r="G46" s="19"/>
    </row>
    <row r="47" spans="1:10" s="6" customFormat="1" ht="24.75" customHeight="1" x14ac:dyDescent="0.3">
      <c r="A47" s="20" t="s">
        <v>72</v>
      </c>
      <c r="B47" s="21" t="s">
        <v>73</v>
      </c>
      <c r="C47" s="23">
        <v>0</v>
      </c>
      <c r="D47" s="23">
        <v>0</v>
      </c>
      <c r="E47" s="23">
        <v>0</v>
      </c>
      <c r="F47" s="23">
        <v>0</v>
      </c>
    </row>
    <row r="48" spans="1:10" s="6" customFormat="1" ht="24.75" customHeight="1" x14ac:dyDescent="0.3">
      <c r="A48" s="20" t="s">
        <v>74</v>
      </c>
      <c r="B48" s="21" t="s">
        <v>75</v>
      </c>
      <c r="C48" s="23">
        <v>0</v>
      </c>
      <c r="D48" s="23">
        <v>0</v>
      </c>
      <c r="E48" s="23">
        <v>0</v>
      </c>
      <c r="F48" s="23">
        <v>0</v>
      </c>
      <c r="G48" s="19"/>
    </row>
    <row r="49" spans="1:11" s="6" customFormat="1" ht="24.75" customHeight="1" x14ac:dyDescent="0.3">
      <c r="A49" s="20" t="s">
        <v>76</v>
      </c>
      <c r="B49" s="25" t="s">
        <v>77</v>
      </c>
      <c r="C49" s="23">
        <v>0</v>
      </c>
      <c r="D49" s="23">
        <f>C49/C54</f>
        <v>0</v>
      </c>
      <c r="E49" s="23">
        <v>0</v>
      </c>
      <c r="F49" s="23">
        <v>0</v>
      </c>
      <c r="H49" s="17"/>
      <c r="J49" s="17"/>
      <c r="K49" s="17"/>
    </row>
    <row r="50" spans="1:11" s="6" customFormat="1" ht="24.75" customHeight="1" x14ac:dyDescent="0.3">
      <c r="A50" s="20" t="s">
        <v>78</v>
      </c>
      <c r="B50" s="21" t="s">
        <v>79</v>
      </c>
      <c r="C50" s="23">
        <v>297.95999999999998</v>
      </c>
      <c r="D50" s="23">
        <f>C50/C54</f>
        <v>0.29762368523568367</v>
      </c>
      <c r="E50" s="23">
        <v>199.88</v>
      </c>
      <c r="F50" s="23">
        <f>E50/E54</f>
        <v>0.24646419807889122</v>
      </c>
      <c r="K50" s="17"/>
    </row>
    <row r="51" spans="1:11" s="6" customFormat="1" ht="24.75" customHeight="1" x14ac:dyDescent="0.3">
      <c r="A51" s="42" t="s">
        <v>80</v>
      </c>
      <c r="B51" s="43" t="s">
        <v>81</v>
      </c>
      <c r="C51" s="31">
        <v>0</v>
      </c>
      <c r="D51" s="39">
        <f>C51/C54</f>
        <v>0</v>
      </c>
      <c r="E51" s="31">
        <v>0</v>
      </c>
      <c r="F51" s="31">
        <f>E51/E54</f>
        <v>0</v>
      </c>
      <c r="G51" s="17"/>
    </row>
    <row r="52" spans="1:11" ht="44.25" customHeight="1" x14ac:dyDescent="0.2">
      <c r="A52" s="42" t="s">
        <v>82</v>
      </c>
      <c r="B52" s="44" t="s">
        <v>83</v>
      </c>
      <c r="C52" s="55">
        <f>C44+C51+C50+C49+C48+C47+C46</f>
        <v>22226.811999999998</v>
      </c>
      <c r="D52" s="56"/>
      <c r="E52" s="55">
        <f>E44+E51+E45</f>
        <v>14904.763999999999</v>
      </c>
      <c r="F52" s="56"/>
      <c r="G52" s="45"/>
      <c r="H52" s="46"/>
    </row>
    <row r="53" spans="1:11" ht="40.5" customHeight="1" x14ac:dyDescent="0.2">
      <c r="A53" s="42" t="s">
        <v>84</v>
      </c>
      <c r="B53" s="44" t="s">
        <v>85</v>
      </c>
      <c r="C53" s="55">
        <f>C52/C54</f>
        <v>22.20172405182144</v>
      </c>
      <c r="D53" s="56"/>
      <c r="E53" s="55">
        <f>E52/E54</f>
        <v>18.378480622449104</v>
      </c>
      <c r="F53" s="56"/>
    </row>
    <row r="54" spans="1:11" ht="24.75" customHeight="1" x14ac:dyDescent="0.2">
      <c r="A54" s="42" t="s">
        <v>86</v>
      </c>
      <c r="B54" s="44" t="s">
        <v>87</v>
      </c>
      <c r="C54" s="55">
        <v>1001.13</v>
      </c>
      <c r="D54" s="56"/>
      <c r="E54" s="55">
        <v>810.99</v>
      </c>
      <c r="F54" s="56"/>
    </row>
    <row r="55" spans="1:11" ht="27.75" customHeight="1" x14ac:dyDescent="0.2">
      <c r="A55" s="47"/>
      <c r="B55" s="48"/>
      <c r="C55" s="49"/>
      <c r="D55" s="49"/>
      <c r="E55" s="49"/>
      <c r="F55" s="49"/>
    </row>
    <row r="56" spans="1:11" ht="27.75" customHeight="1" x14ac:dyDescent="0.2">
      <c r="A56" s="47"/>
      <c r="B56" s="48"/>
      <c r="C56" s="50"/>
      <c r="D56" s="50"/>
      <c r="E56" s="52"/>
      <c r="F56" s="53"/>
      <c r="H56" s="46"/>
    </row>
    <row r="57" spans="1:11" ht="16.5" customHeight="1" x14ac:dyDescent="0.2">
      <c r="A57" s="47"/>
      <c r="B57" s="48"/>
      <c r="C57" s="49"/>
      <c r="D57" s="49"/>
      <c r="E57" s="49"/>
      <c r="F57" s="49"/>
    </row>
    <row r="58" spans="1:11" ht="27.75" customHeight="1" x14ac:dyDescent="0.2">
      <c r="A58" s="47"/>
      <c r="B58" s="51"/>
      <c r="C58" s="54"/>
      <c r="D58" s="54"/>
      <c r="E58" s="54"/>
      <c r="F58" s="54"/>
      <c r="G58" s="46"/>
      <c r="I58" s="46"/>
    </row>
    <row r="59" spans="1:11" ht="22.5" x14ac:dyDescent="0.2">
      <c r="D59" s="46"/>
      <c r="E59" s="49"/>
    </row>
    <row r="60" spans="1:11" x14ac:dyDescent="0.2">
      <c r="E60" s="46"/>
      <c r="F60" s="46"/>
    </row>
    <row r="61" spans="1:11" x14ac:dyDescent="0.2">
      <c r="C61" s="45"/>
      <c r="E61" s="45"/>
      <c r="F61" s="45"/>
    </row>
    <row r="62" spans="1:11" x14ac:dyDescent="0.2">
      <c r="F62" s="45"/>
      <c r="G62" s="45"/>
    </row>
    <row r="64" spans="1:11" x14ac:dyDescent="0.2">
      <c r="C64" s="46"/>
      <c r="D64" s="46"/>
      <c r="E64" s="46"/>
      <c r="F64" s="46"/>
    </row>
    <row r="67" spans="3:8" x14ac:dyDescent="0.2">
      <c r="C67" s="46"/>
      <c r="D67" s="46"/>
      <c r="E67" s="46"/>
      <c r="F67" s="46"/>
    </row>
    <row r="68" spans="3:8" x14ac:dyDescent="0.2">
      <c r="C68" s="46"/>
      <c r="D68" s="46"/>
      <c r="E68" s="46"/>
      <c r="F68" s="46"/>
      <c r="G68" s="46"/>
      <c r="H68" s="46"/>
    </row>
    <row r="69" spans="3:8" x14ac:dyDescent="0.2">
      <c r="C69" s="46"/>
      <c r="D69" s="46"/>
      <c r="E69" s="46"/>
      <c r="F69" s="46"/>
      <c r="G69" s="46"/>
      <c r="H69" s="46"/>
    </row>
    <row r="73" spans="3:8" x14ac:dyDescent="0.2">
      <c r="F73" s="46"/>
      <c r="G73" s="46"/>
    </row>
    <row r="74" spans="3:8" x14ac:dyDescent="0.2">
      <c r="F74" s="46"/>
      <c r="G74" s="46"/>
    </row>
  </sheetData>
  <mergeCells count="16">
    <mergeCell ref="A2:F2"/>
    <mergeCell ref="A3:F3"/>
    <mergeCell ref="H3:I3"/>
    <mergeCell ref="A5:A6"/>
    <mergeCell ref="B5:B6"/>
    <mergeCell ref="C5:D5"/>
    <mergeCell ref="E5:F5"/>
    <mergeCell ref="E56:F56"/>
    <mergeCell ref="C58:D58"/>
    <mergeCell ref="E58:F58"/>
    <mergeCell ref="C52:D52"/>
    <mergeCell ref="E52:F52"/>
    <mergeCell ref="C53:D53"/>
    <mergeCell ref="E53:F53"/>
    <mergeCell ref="C54:D54"/>
    <mergeCell ref="E54:F54"/>
  </mergeCells>
  <conditionalFormatting sqref="C19:D19">
    <cfRule type="containsText" dxfId="1" priority="1" stopIfTrue="1" operator="containsText" text="Додаток2">
      <formula>NOT(ISERROR(SEARCH("Додаток2",C19)))</formula>
    </cfRule>
    <cfRule type="containsText" dxfId="0" priority="2" stopIfTrue="1" operator="containsText" text="Додаток2">
      <formula>NOT(ISERROR(SEARCH("Додаток2",C19)))</formula>
    </cfRule>
  </conditionalFormatting>
  <printOptions horizontalCentered="1"/>
  <pageMargins left="0.11811023622047245" right="0.31496062992125984" top="0" bottom="0" header="0" footer="0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структура</vt:lpstr>
      <vt:lpstr>структура!Область_печати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2022-05-17T08:16:43Z</cp:lastPrinted>
  <dcterms:created xsi:type="dcterms:W3CDTF">2022-05-17T08:00:54Z</dcterms:created>
  <dcterms:modified xsi:type="dcterms:W3CDTF">2022-05-17T13:22:28Z</dcterms:modified>
</cp:coreProperties>
</file>