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8955"/>
  </bookViews>
  <sheets>
    <sheet name="структура" sheetId="1" r:id="rId1"/>
  </sheets>
  <externalReferences>
    <externalReference r:id="rId2"/>
  </externalReferences>
  <definedNames>
    <definedName name="Excel_BuiltIn_Print_Area_1_1" localSheetId="0">#REF!</definedName>
    <definedName name="Excel_BuiltIn_Print_Area_1_1">#REF!</definedName>
    <definedName name="Excel_BuiltIn_Print_Area_2" localSheetId="0">#REF!</definedName>
    <definedName name="Excel_BuiltIn_Print_Area_2">#REF!</definedName>
    <definedName name="Excel_BuiltIn_Print_Area_4" localSheetId="0">#REF!</definedName>
    <definedName name="Excel_BuiltIn_Print_Area_4">#REF!</definedName>
    <definedName name="Excel_BuiltIn_Print_Titles_2" localSheetId="0">#REF!</definedName>
    <definedName name="Excel_BuiltIn_Print_Titles_2">#REF!</definedName>
    <definedName name="Excel_BuiltIn_Print_Titles_4" localSheetId="0">#REF!</definedName>
    <definedName name="Excel_BuiltIn_Print_Titles_4">#REF!</definedName>
    <definedName name="аігриолль" localSheetId="0">#REF!</definedName>
    <definedName name="аігриолль">#REF!</definedName>
    <definedName name="бог" localSheetId="0">#REF!</definedName>
    <definedName name="бог">#REF!</definedName>
    <definedName name="бюд" localSheetId="0">#REF!</definedName>
    <definedName name="бюд">#REF!</definedName>
    <definedName name="бюджет" localSheetId="0">#REF!</definedName>
    <definedName name="бюджет">#REF!</definedName>
    <definedName name="вввсвмит" localSheetId="0">#REF!</definedName>
    <definedName name="вввсвмит">#REF!</definedName>
    <definedName name="вка" localSheetId="0">#REF!</definedName>
    <definedName name="вка">#REF!</definedName>
    <definedName name="внутр" localSheetId="0">#REF!</definedName>
    <definedName name="внутр">#REF!</definedName>
    <definedName name="всвамими" localSheetId="0">#REF!</definedName>
    <definedName name="всвамими">#REF!</definedName>
    <definedName name="гнвч" localSheetId="0">#REF!</definedName>
    <definedName name="гнвч">#REF!</definedName>
    <definedName name="го">#REF!</definedName>
    <definedName name="грав" localSheetId="0">#REF!</definedName>
    <definedName name="грав">#REF!</definedName>
    <definedName name="грау" localSheetId="0">#REF!</definedName>
    <definedName name="грау">#REF!</definedName>
    <definedName name="ддд" localSheetId="0">#REF!</definedName>
    <definedName name="ддд">#REF!</definedName>
    <definedName name="ддддд" localSheetId="0">#REF!</definedName>
    <definedName name="ддддд">#REF!</definedName>
    <definedName name="дщть" localSheetId="0">#REF!</definedName>
    <definedName name="дщть">#REF!</definedName>
    <definedName name="еааппн" localSheetId="0">#REF!</definedName>
    <definedName name="еааппн">#REF!</definedName>
    <definedName name="єєєє" localSheetId="0">#REF!</definedName>
    <definedName name="єєєє">#REF!</definedName>
    <definedName name="єєєєє">#REF!</definedName>
    <definedName name="єххд" localSheetId="0">#REF!</definedName>
    <definedName name="єххд">#REF!</definedName>
    <definedName name="жжжж" localSheetId="0">#REF!</definedName>
    <definedName name="жжжж">#REF!</definedName>
    <definedName name="жопві" localSheetId="0">#REF!</definedName>
    <definedName name="жопві">#REF!</definedName>
    <definedName name="_xlnm.Print_Titles" localSheetId="0">структура!$5:$6</definedName>
    <definedName name="зззззз" localSheetId="0">#REF!</definedName>
    <definedName name="зззззз">#REF!</definedName>
    <definedName name="ззззззззззз" localSheetId="0">#REF!</definedName>
    <definedName name="ззззззззззз">#REF!</definedName>
    <definedName name="злрва" localSheetId="0">#REF!</definedName>
    <definedName name="злрва">#REF!</definedName>
    <definedName name="злрвф" localSheetId="0">#REF!</definedName>
    <definedName name="злрвф">#REF!</definedName>
    <definedName name="йфці" localSheetId="0">#REF!</definedName>
    <definedName name="йфці">#REF!</definedName>
    <definedName name="йфчіваапрр" localSheetId="0">#REF!</definedName>
    <definedName name="йфчіваапрр">#REF!</definedName>
    <definedName name="інші" localSheetId="0">#REF!</definedName>
    <definedName name="інші">#REF!</definedName>
    <definedName name="інші2" localSheetId="0">#REF!</definedName>
    <definedName name="інші2">#REF!</definedName>
    <definedName name="інші8" localSheetId="0">#REF!</definedName>
    <definedName name="інші8">#REF!</definedName>
    <definedName name="ккааппп" localSheetId="0">#REF!</definedName>
    <definedName name="ккааппп">#REF!</definedName>
    <definedName name="кккк" localSheetId="0">#REF!</definedName>
    <definedName name="кккк">#REF!</definedName>
    <definedName name="ккккк" localSheetId="0">#REF!</definedName>
    <definedName name="ккккк">#REF!</definedName>
    <definedName name="ликііяв" localSheetId="0">#REF!</definedName>
    <definedName name="ликііяв">#REF!</definedName>
    <definedName name="ллл" localSheetId="0">#REF!</definedName>
    <definedName name="ллл">#REF!</definedName>
    <definedName name="лог" localSheetId="0">#REF!</definedName>
    <definedName name="лог">#REF!</definedName>
    <definedName name="лшалмьи" localSheetId="0">#REF!</definedName>
    <definedName name="лшалмьи">#REF!</definedName>
    <definedName name="лшоп" localSheetId="0">#REF!</definedName>
    <definedName name="лшоп">#REF!</definedName>
    <definedName name="ммсмс" localSheetId="0">#REF!</definedName>
    <definedName name="ммсмс">#REF!</definedName>
    <definedName name="на" localSheetId="0">#REF!</definedName>
    <definedName name="на">#REF!</definedName>
    <definedName name="наіфй" localSheetId="0">#REF!</definedName>
    <definedName name="наіфй">#REF!</definedName>
    <definedName name="нак" localSheetId="0">#REF!</definedName>
    <definedName name="нак">#REF!</definedName>
    <definedName name="нннн" localSheetId="0">#REF!</definedName>
    <definedName name="нннн">#REF!</definedName>
    <definedName name="нрпапо" localSheetId="0">#REF!</definedName>
    <definedName name="нрпапо">#REF!</definedName>
    <definedName name="нрто" localSheetId="0">#REF!</definedName>
    <definedName name="нрто">#REF!</definedName>
    <definedName name="нтмвароо" localSheetId="0">#REF!</definedName>
    <definedName name="нтмвароо">#REF!</definedName>
    <definedName name="_xlnm.Print_Area" localSheetId="0">структура!$A$1:$F$54</definedName>
    <definedName name="огпрп" localSheetId="0">#REF!</definedName>
    <definedName name="огпрп">#REF!</definedName>
    <definedName name="опп" localSheetId="0">#REF!</definedName>
    <definedName name="опп">#REF!</definedName>
    <definedName name="тогп" localSheetId="0">#REF!</definedName>
    <definedName name="тогп">#REF!</definedName>
    <definedName name="тррт" localSheetId="0">#REF!</definedName>
    <definedName name="тррт">#REF!</definedName>
    <definedName name="ттааороттитиии" localSheetId="0">#REF!</definedName>
    <definedName name="ттааороттитиии">#REF!</definedName>
    <definedName name="уапт" localSheetId="0">#REF!</definedName>
    <definedName name="уапт">#REF!</definedName>
    <definedName name="увсппп" localSheetId="0">#REF!</definedName>
    <definedName name="увсппп">#REF!</definedName>
    <definedName name="уптьбд" localSheetId="0">#REF!</definedName>
    <definedName name="уптьбд">#REF!</definedName>
    <definedName name="хдлоргш" localSheetId="0">#REF!</definedName>
    <definedName name="хдлоргш">#REF!</definedName>
    <definedName name="хібеппе" localSheetId="0">#REF!</definedName>
    <definedName name="хібеппе">#REF!</definedName>
    <definedName name="хлонрпит" localSheetId="0">#REF!</definedName>
    <definedName name="хлонрпит">#REF!</definedName>
    <definedName name="цівувс" localSheetId="0">#REF!</definedName>
    <definedName name="цівувс">#REF!</definedName>
    <definedName name="шид" localSheetId="0">#REF!</definedName>
    <definedName name="шид">#REF!</definedName>
    <definedName name="шоаев" localSheetId="0">#REF!</definedName>
    <definedName name="шоаев">#REF!</definedName>
    <definedName name="шовак" localSheetId="0">#REF!</definedName>
    <definedName name="шовак">#REF!</definedName>
    <definedName name="шові" localSheetId="0">#REF!</definedName>
    <definedName name="шові">#REF!</definedName>
    <definedName name="шовцмр" localSheetId="0">#REF!</definedName>
    <definedName name="шовцмр">#REF!</definedName>
    <definedName name="шопа" localSheetId="0">#REF!</definedName>
    <definedName name="шопа">#REF!</definedName>
    <definedName name="шорпа" localSheetId="0">#REF!</definedName>
    <definedName name="шорпа">#REF!</definedName>
    <definedName name="шправв" localSheetId="0">#REF!</definedName>
    <definedName name="шправв">#REF!</definedName>
    <definedName name="щлвуц" localSheetId="0">#REF!</definedName>
    <definedName name="щлвуц">#REF!</definedName>
    <definedName name="щотопавекека" localSheetId="0">#REF!</definedName>
    <definedName name="щотопавекека">#REF!</definedName>
    <definedName name="щрав" localSheetId="0">#REF!</definedName>
    <definedName name="щрав">#REF!</definedName>
    <definedName name="ьла" localSheetId="0">#REF!</definedName>
    <definedName name="ьл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D46" i="1"/>
  <c r="E45" i="1"/>
  <c r="F45" i="1" s="1"/>
  <c r="F40" i="1" s="1"/>
  <c r="C45" i="1"/>
  <c r="D45" i="1" s="1"/>
  <c r="F44" i="1"/>
  <c r="D44" i="1"/>
  <c r="F41" i="1"/>
  <c r="D41" i="1"/>
  <c r="D40" i="1" s="1"/>
  <c r="E40" i="1"/>
  <c r="C40" i="1"/>
  <c r="E34" i="1"/>
  <c r="F34" i="1" s="1"/>
  <c r="C34" i="1"/>
  <c r="D34" i="1" s="1"/>
  <c r="E33" i="1"/>
  <c r="F33" i="1" s="1"/>
  <c r="C33" i="1"/>
  <c r="D33" i="1" s="1"/>
  <c r="F29" i="1"/>
  <c r="D29" i="1"/>
  <c r="E28" i="1"/>
  <c r="F28" i="1" s="1"/>
  <c r="C28" i="1"/>
  <c r="D28" i="1" s="1"/>
  <c r="E27" i="1"/>
  <c r="F27" i="1" s="1"/>
  <c r="C27" i="1"/>
  <c r="D27" i="1" s="1"/>
  <c r="E24" i="1"/>
  <c r="F24" i="1" s="1"/>
  <c r="C24" i="1"/>
  <c r="D24" i="1" s="1"/>
  <c r="E23" i="1"/>
  <c r="F23" i="1" s="1"/>
  <c r="C23" i="1"/>
  <c r="D23" i="1" s="1"/>
  <c r="E22" i="1"/>
  <c r="F22" i="1" s="1"/>
  <c r="C22" i="1"/>
  <c r="D22" i="1" s="1"/>
  <c r="E21" i="1"/>
  <c r="F21" i="1" s="1"/>
  <c r="C21" i="1"/>
  <c r="D21" i="1" s="1"/>
  <c r="E19" i="1"/>
  <c r="F19" i="1" s="1"/>
  <c r="C19" i="1"/>
  <c r="D19" i="1" s="1"/>
  <c r="E17" i="1"/>
  <c r="F17" i="1" s="1"/>
  <c r="C17" i="1"/>
  <c r="D17" i="1" s="1"/>
  <c r="E16" i="1"/>
  <c r="F16" i="1" s="1"/>
  <c r="F15" i="1" s="1"/>
  <c r="C16" i="1"/>
  <c r="D16" i="1" s="1"/>
  <c r="D15" i="1" s="1"/>
  <c r="E15" i="1"/>
  <c r="C15" i="1"/>
  <c r="E14" i="1"/>
  <c r="F14" i="1" s="1"/>
  <c r="C14" i="1"/>
  <c r="D14" i="1" s="1"/>
  <c r="E13" i="1"/>
  <c r="F13" i="1" s="1"/>
  <c r="C13" i="1"/>
  <c r="D13" i="1" s="1"/>
  <c r="E10" i="1"/>
  <c r="F10" i="1" s="1"/>
  <c r="F9" i="1" s="1"/>
  <c r="D10" i="1"/>
  <c r="D9" i="1" l="1"/>
  <c r="C36" i="1"/>
  <c r="E36" i="1"/>
  <c r="F36" i="1" s="1"/>
  <c r="F32" i="1" s="1"/>
  <c r="C25" i="1"/>
  <c r="E25" i="1"/>
  <c r="C31" i="1"/>
  <c r="E31" i="1"/>
  <c r="C9" i="1"/>
  <c r="E9" i="1"/>
  <c r="F31" i="1" l="1"/>
  <c r="F26" i="1" s="1"/>
  <c r="E26" i="1"/>
  <c r="F25" i="1"/>
  <c r="F20" i="1" s="1"/>
  <c r="F8" i="1" s="1"/>
  <c r="E20" i="1"/>
  <c r="E8" i="1" s="1"/>
  <c r="E32" i="1"/>
  <c r="D31" i="1"/>
  <c r="D26" i="1" s="1"/>
  <c r="C26" i="1"/>
  <c r="D25" i="1"/>
  <c r="D20" i="1" s="1"/>
  <c r="D8" i="1" s="1"/>
  <c r="C20" i="1"/>
  <c r="C8" i="1" s="1"/>
  <c r="D36" i="1"/>
  <c r="D32" i="1" s="1"/>
  <c r="C32" i="1"/>
  <c r="C39" i="1" l="1"/>
  <c r="D39" i="1" s="1"/>
  <c r="C47" i="1"/>
  <c r="E39" i="1"/>
  <c r="C48" i="1" l="1"/>
  <c r="E47" i="1"/>
  <c r="F39" i="1"/>
  <c r="E48" i="1" l="1"/>
</calcChain>
</file>

<file path=xl/sharedStrings.xml><?xml version="1.0" encoding="utf-8"?>
<sst xmlns="http://schemas.openxmlformats.org/spreadsheetml/2006/main" count="98" uniqueCount="85">
  <si>
    <t>Структура тарифів на централізоване водопостачання та водовідведення</t>
  </si>
  <si>
    <t>Славутського управління водопровідно-каналізаційного господарства</t>
  </si>
  <si>
    <t>Без ПДВ</t>
  </si>
  <si>
    <t>№
з/п</t>
  </si>
  <si>
    <t>Найменування показників</t>
  </si>
  <si>
    <t xml:space="preserve">Централізоване водопостачання </t>
  </si>
  <si>
    <t>Централізоване водовідведення</t>
  </si>
  <si>
    <t>тис. грн на рік</t>
  </si>
  <si>
    <r>
      <t>грн/м</t>
    </r>
    <r>
      <rPr>
        <vertAlign val="superscript"/>
        <sz val="14"/>
        <rFont val="Times New Roman"/>
        <family val="1"/>
        <charset val="204"/>
      </rPr>
      <t>3</t>
    </r>
  </si>
  <si>
    <t>Виробнича собівартість, у тому числі:</t>
  </si>
  <si>
    <t>1.1</t>
  </si>
  <si>
    <t>прямі матеріальні витрати, у тому числі:</t>
  </si>
  <si>
    <t>1.1.1</t>
  </si>
  <si>
    <t>електроенергія</t>
  </si>
  <si>
    <t>1.1.2</t>
  </si>
  <si>
    <t>витрати на придбання води в інших суб’єктів господарювання/очищення власних стічних вод іншими суб’єктами господарювання</t>
  </si>
  <si>
    <t>1.1.3</t>
  </si>
  <si>
    <t>витрати на реагенти</t>
  </si>
  <si>
    <t>1.1.4</t>
  </si>
  <si>
    <t>матеріали, запасні частини та інші матеріальні ресурси</t>
  </si>
  <si>
    <t>1.2</t>
  </si>
  <si>
    <t>прямі витрати на оплату праці</t>
  </si>
  <si>
    <t>1.3</t>
  </si>
  <si>
    <t>інші прямі витрати, у тому числі:</t>
  </si>
  <si>
    <t>1.3.1</t>
  </si>
  <si>
    <t>відрахування на соціальні заходи</t>
  </si>
  <si>
    <t>1.3.2</t>
  </si>
  <si>
    <t>амортизаційні відрахування</t>
  </si>
  <si>
    <t>1.3.3</t>
  </si>
  <si>
    <t>підкачка води сторонніми організаціями</t>
  </si>
  <si>
    <t>1.3.4</t>
  </si>
  <si>
    <t>інші прямі витрати</t>
  </si>
  <si>
    <t>1.4</t>
  </si>
  <si>
    <t>загальновиробничі витрати, у тому числі:</t>
  </si>
  <si>
    <t>1.4.1</t>
  </si>
  <si>
    <t>витрати на оплату праці</t>
  </si>
  <si>
    <t>1.4.2</t>
  </si>
  <si>
    <t>1.4.3</t>
  </si>
  <si>
    <t>1.4.4</t>
  </si>
  <si>
    <t>витрати, пов’язані зі сплатою податків, зборів та інших передбачених законодавством обов’язкових платежів</t>
  </si>
  <si>
    <t>1.4.5</t>
  </si>
  <si>
    <t>інші витрати</t>
  </si>
  <si>
    <t>2</t>
  </si>
  <si>
    <t>Адміністративні витрати, у тому числі:</t>
  </si>
  <si>
    <t>2.1</t>
  </si>
  <si>
    <t>2.2</t>
  </si>
  <si>
    <t>2.3</t>
  </si>
  <si>
    <t>2.4</t>
  </si>
  <si>
    <t>2.5</t>
  </si>
  <si>
    <t>3</t>
  </si>
  <si>
    <t>Витрати на збут, у тому числі:</t>
  </si>
  <si>
    <t>3.1</t>
  </si>
  <si>
    <t>3.2</t>
  </si>
  <si>
    <t>3.3</t>
  </si>
  <si>
    <t>3.4</t>
  </si>
  <si>
    <t>4</t>
  </si>
  <si>
    <t>Інші операційні витрати</t>
  </si>
  <si>
    <t>5</t>
  </si>
  <si>
    <t>Фінансові витрати</t>
  </si>
  <si>
    <t>6</t>
  </si>
  <si>
    <t>Повна собівартість</t>
  </si>
  <si>
    <t>7</t>
  </si>
  <si>
    <t>Розрахунковий прибуток, у тому числі:</t>
  </si>
  <si>
    <t>7.1</t>
  </si>
  <si>
    <t>податок на прибуток</t>
  </si>
  <si>
    <t>7.2</t>
  </si>
  <si>
    <t>дивіденди</t>
  </si>
  <si>
    <t>7.3</t>
  </si>
  <si>
    <t>резервний фонд (капітал)</t>
  </si>
  <si>
    <t>7.4</t>
  </si>
  <si>
    <t>на розвиток виробництва (виробничі інвестиції)</t>
  </si>
  <si>
    <t>7.5</t>
  </si>
  <si>
    <t>інше використання прибутку</t>
  </si>
  <si>
    <t>8</t>
  </si>
  <si>
    <t>Сума вилучення витрат</t>
  </si>
  <si>
    <t>9</t>
  </si>
  <si>
    <t>Вартість централізованого водопостачання/водовідведення, тис. грн</t>
  </si>
  <si>
    <t>10</t>
  </si>
  <si>
    <r>
      <t>Тариф на  централізоване водопостачання/водовідведення, грн/м</t>
    </r>
    <r>
      <rPr>
        <b/>
        <vertAlign val="superscript"/>
        <sz val="14"/>
        <rFont val="Times New Roman"/>
        <family val="1"/>
        <charset val="204"/>
      </rPr>
      <t>3</t>
    </r>
  </si>
  <si>
    <t>11</t>
  </si>
  <si>
    <r>
      <t>Обсяг реалізації, тис. м</t>
    </r>
    <r>
      <rPr>
        <b/>
        <vertAlign val="superscript"/>
        <sz val="14"/>
        <rFont val="Times New Roman"/>
        <family val="1"/>
        <charset val="204"/>
      </rPr>
      <t>3</t>
    </r>
  </si>
  <si>
    <t>12</t>
  </si>
  <si>
    <t>Тариф на  централізоване водопостачання/водовідведення, грн/м3 з ПДВ-53,29 грн.</t>
  </si>
  <si>
    <t>Начальник Славутського УВКГ</t>
  </si>
  <si>
    <t>Дементій ЗБАРОВСЬКИЙ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</si>
</sst>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22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9" fillId="0" borderId="0"/>
    <xf numFmtId="0" fontId="3" fillId="0" borderId="0"/>
    <xf numFmtId="0" fontId="1" fillId="0" borderId="0"/>
  </cellStyleXfs>
  <cellXfs count="5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 wrapText="1"/>
    </xf>
    <xf numFmtId="0" fontId="5" fillId="0" borderId="0" xfId="1" applyFont="1" applyFill="1"/>
    <xf numFmtId="0" fontId="5" fillId="0" borderId="0" xfId="1" applyFont="1"/>
    <xf numFmtId="0" fontId="6" fillId="0" borderId="0" xfId="1" applyFont="1" applyAlignment="1">
      <alignment horizontal="center" vertical="center" wrapText="1"/>
    </xf>
    <xf numFmtId="0" fontId="6" fillId="0" borderId="0" xfId="1" applyFont="1"/>
    <xf numFmtId="0" fontId="4" fillId="0" borderId="0" xfId="1" applyFont="1" applyAlignment="1">
      <alignment horizontal="right" wrapText="1"/>
    </xf>
    <xf numFmtId="0" fontId="7" fillId="0" borderId="0" xfId="1" applyFont="1"/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4" fontId="10" fillId="2" borderId="1" xfId="3" applyNumberFormat="1" applyFont="1" applyFill="1" applyBorder="1" applyAlignment="1">
      <alignment horizontal="center" vertical="center"/>
    </xf>
    <xf numFmtId="164" fontId="6" fillId="0" borderId="0" xfId="1" applyNumberFormat="1" applyFont="1"/>
    <xf numFmtId="49" fontId="4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/>
    </xf>
    <xf numFmtId="4" fontId="11" fillId="2" borderId="1" xfId="3" applyNumberFormat="1" applyFont="1" applyFill="1" applyBorder="1" applyAlignment="1">
      <alignment horizontal="center" vertical="center"/>
    </xf>
    <xf numFmtId="4" fontId="11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0" xfId="1" applyFont="1" applyAlignment="1">
      <alignment vertical="center"/>
    </xf>
    <xf numFmtId="4" fontId="10" fillId="0" borderId="1" xfId="3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/>
    </xf>
    <xf numFmtId="4" fontId="10" fillId="2" borderId="1" xfId="1" applyNumberFormat="1" applyFont="1" applyFill="1" applyBorder="1" applyAlignment="1">
      <alignment horizontal="center" vertical="center"/>
    </xf>
    <xf numFmtId="4" fontId="11" fillId="0" borderId="1" xfId="3" applyNumberFormat="1" applyFont="1" applyFill="1" applyBorder="1" applyAlignment="1">
      <alignment horizontal="center" vertical="center"/>
    </xf>
    <xf numFmtId="4" fontId="11" fillId="0" borderId="1" xfId="1" applyNumberFormat="1" applyFont="1" applyFill="1" applyBorder="1" applyAlignment="1">
      <alignment horizontal="center" vertical="center"/>
    </xf>
    <xf numFmtId="49" fontId="6" fillId="2" borderId="1" xfId="4" applyNumberFormat="1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vertical="center" wrapText="1"/>
    </xf>
    <xf numFmtId="0" fontId="3" fillId="2" borderId="0" xfId="4" applyFont="1" applyFill="1"/>
    <xf numFmtId="0" fontId="6" fillId="2" borderId="1" xfId="5" applyFont="1" applyFill="1" applyBorder="1" applyAlignment="1">
      <alignment horizontal="left" vertical="center" wrapText="1"/>
    </xf>
    <xf numFmtId="49" fontId="4" fillId="0" borderId="1" xfId="5" applyNumberFormat="1" applyFont="1" applyBorder="1" applyAlignment="1">
      <alignment horizontal="center" vertical="center"/>
    </xf>
    <xf numFmtId="0" fontId="4" fillId="0" borderId="1" xfId="5" applyFont="1" applyFill="1" applyBorder="1" applyAlignment="1">
      <alignment horizontal="left" vertical="center" wrapText="1"/>
    </xf>
    <xf numFmtId="164" fontId="10" fillId="2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164" fontId="2" fillId="0" borderId="0" xfId="1" applyNumberFormat="1" applyFont="1"/>
    <xf numFmtId="4" fontId="2" fillId="0" borderId="0" xfId="1" applyNumberFormat="1" applyFont="1"/>
    <xf numFmtId="49" fontId="14" fillId="0" borderId="0" xfId="1" applyNumberFormat="1" applyFont="1" applyBorder="1" applyAlignment="1">
      <alignment horizontal="center" vertical="center"/>
    </xf>
    <xf numFmtId="0" fontId="14" fillId="0" borderId="0" xfId="1" applyFont="1" applyFill="1" applyBorder="1" applyAlignment="1">
      <alignment horizontal="left" vertical="center" wrapText="1"/>
    </xf>
    <xf numFmtId="4" fontId="14" fillId="0" borderId="0" xfId="1" applyNumberFormat="1" applyFont="1" applyBorder="1" applyAlignment="1">
      <alignment horizontal="center" vertical="center"/>
    </xf>
    <xf numFmtId="165" fontId="14" fillId="0" borderId="0" xfId="1" applyNumberFormat="1" applyFont="1" applyBorder="1" applyAlignment="1">
      <alignment horizontal="center" vertical="center"/>
    </xf>
    <xf numFmtId="0" fontId="14" fillId="0" borderId="0" xfId="1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4" fontId="14" fillId="0" borderId="0" xfId="1" applyNumberFormat="1" applyFont="1" applyBorder="1" applyAlignment="1">
      <alignment horizontal="center" vertical="center"/>
    </xf>
    <xf numFmtId="4" fontId="10" fillId="2" borderId="2" xfId="1" applyNumberFormat="1" applyFont="1" applyFill="1" applyBorder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4"/>
    <cellStyle name="Обычный 2 3" xfId="5"/>
    <cellStyle name="Обычный 3" xfId="2"/>
    <cellStyle name="Обычный 6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18.01.2022/&#1057;&#1086;&#1083;&#1086;&#1093;&#1072;/&#1044;&#1086;&#1076;&#1072;&#1090;&#1082;&#1080;%201-14%202022%2017.01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"/>
      <sheetName val="Лист2"/>
      <sheetName val="Додаток 1"/>
      <sheetName val="Додаток 2"/>
      <sheetName val="Додаток 3"/>
      <sheetName val="Додаток 4"/>
      <sheetName val="Додаток 5"/>
      <sheetName val="Додаток 6"/>
      <sheetName val="Додаток 7"/>
      <sheetName val="Додаток 8"/>
      <sheetName val="Додаток 9"/>
      <sheetName val="Додаток 10"/>
      <sheetName val="Додаток 10.1"/>
      <sheetName val="Додаток 10.2"/>
      <sheetName val="Додаток 11"/>
      <sheetName val="Додаток 12"/>
      <sheetName val="Додаток 13"/>
      <sheetName val="Додаток 14"/>
    </sheetNames>
    <sheetDataSet>
      <sheetData sheetId="0"/>
      <sheetData sheetId="1"/>
      <sheetData sheetId="2">
        <row r="13">
          <cell r="N13">
            <v>406.817474</v>
          </cell>
        </row>
        <row r="14">
          <cell r="N14">
            <v>4822.7222459669938</v>
          </cell>
        </row>
        <row r="16">
          <cell r="N16">
            <v>1060.9988941127388</v>
          </cell>
        </row>
        <row r="17">
          <cell r="N17">
            <v>309.7</v>
          </cell>
        </row>
        <row r="18">
          <cell r="N18">
            <v>609.79999999999995</v>
          </cell>
        </row>
        <row r="31">
          <cell r="N31">
            <v>361</v>
          </cell>
        </row>
      </sheetData>
      <sheetData sheetId="3">
        <row r="13">
          <cell r="L13">
            <v>4054.2991962999999</v>
          </cell>
        </row>
        <row r="14">
          <cell r="L14">
            <v>123.56174</v>
          </cell>
        </row>
        <row r="15">
          <cell r="L15">
            <v>3934.9844939554423</v>
          </cell>
        </row>
        <row r="17">
          <cell r="L17">
            <v>865.69658867019734</v>
          </cell>
        </row>
        <row r="18">
          <cell r="L18">
            <v>128.5</v>
          </cell>
        </row>
        <row r="19">
          <cell r="L19">
            <v>156</v>
          </cell>
        </row>
        <row r="32">
          <cell r="L32">
            <v>244</v>
          </cell>
        </row>
      </sheetData>
      <sheetData sheetId="4"/>
      <sheetData sheetId="5">
        <row r="9">
          <cell r="Q9">
            <v>575.5</v>
          </cell>
          <cell r="R9">
            <v>71.400000000000006</v>
          </cell>
          <cell r="U9">
            <v>4570.300199529056</v>
          </cell>
          <cell r="V9">
            <v>3046.8667996860377</v>
          </cell>
        </row>
        <row r="11">
          <cell r="U11">
            <v>2955.0629959254557</v>
          </cell>
          <cell r="V11">
            <v>1970.0419972836371</v>
          </cell>
        </row>
        <row r="12">
          <cell r="U12">
            <v>650.11385910360025</v>
          </cell>
          <cell r="V12">
            <v>433.4092394024002</v>
          </cell>
        </row>
        <row r="14">
          <cell r="U14">
            <v>7.68</v>
          </cell>
          <cell r="V14">
            <v>5.120000000000001</v>
          </cell>
        </row>
        <row r="69">
          <cell r="Q69">
            <v>575.5</v>
          </cell>
        </row>
        <row r="70">
          <cell r="R70">
            <v>71.400000000000006</v>
          </cell>
        </row>
      </sheetData>
      <sheetData sheetId="6">
        <row r="8">
          <cell r="P8">
            <v>2184.6012194641917</v>
          </cell>
          <cell r="Q8">
            <v>1456.4008129761285</v>
          </cell>
        </row>
        <row r="9">
          <cell r="P9">
            <v>1594.8059175936</v>
          </cell>
          <cell r="Q9">
            <v>1063.2039450624002</v>
          </cell>
        </row>
        <row r="10">
          <cell r="P10">
            <v>350.85730187059198</v>
          </cell>
          <cell r="Q10">
            <v>233.90486791372803</v>
          </cell>
        </row>
      </sheetData>
      <sheetData sheetId="7">
        <row r="9">
          <cell r="P9">
            <v>1121.6429325471356</v>
          </cell>
          <cell r="Q9">
            <v>747.76195503142458</v>
          </cell>
        </row>
        <row r="10">
          <cell r="P10">
            <v>843.88764962879998</v>
          </cell>
          <cell r="Q10">
            <v>562.5917664192001</v>
          </cell>
        </row>
        <row r="11">
          <cell r="P11">
            <v>185.65528291833598</v>
          </cell>
          <cell r="Q11">
            <v>123.77018861222402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tabSelected="1" view="pageBreakPreview" zoomScale="75" zoomScaleNormal="75" zoomScaleSheetLayoutView="75" workbookViewId="0">
      <selection activeCell="B11" sqref="B11"/>
    </sheetView>
  </sheetViews>
  <sheetFormatPr defaultRowHeight="12.75" x14ac:dyDescent="0.2"/>
  <cols>
    <col min="1" max="1" width="8.5703125" style="1" customWidth="1"/>
    <col min="2" max="2" width="64.85546875" style="1" customWidth="1"/>
    <col min="3" max="3" width="19.140625" style="1" bestFit="1" customWidth="1"/>
    <col min="4" max="4" width="23" style="1" customWidth="1"/>
    <col min="5" max="5" width="19.7109375" style="1" customWidth="1" collapsed="1"/>
    <col min="6" max="6" width="21.140625" style="1" customWidth="1"/>
    <col min="7" max="7" width="12.140625" style="1" bestFit="1" customWidth="1"/>
    <col min="8" max="16384" width="9.140625" style="1"/>
  </cols>
  <sheetData>
    <row r="1" spans="1:6" ht="10.5" customHeight="1" x14ac:dyDescent="0.2">
      <c r="D1" s="2"/>
    </row>
    <row r="2" spans="1:6" s="3" customFormat="1" ht="39" customHeight="1" x14ac:dyDescent="0.4">
      <c r="A2" s="44" t="s">
        <v>0</v>
      </c>
      <c r="B2" s="44"/>
      <c r="C2" s="44"/>
      <c r="D2" s="44"/>
      <c r="E2" s="44"/>
      <c r="F2" s="44"/>
    </row>
    <row r="3" spans="1:6" s="4" customFormat="1" ht="32.25" customHeight="1" x14ac:dyDescent="0.4">
      <c r="A3" s="45" t="s">
        <v>1</v>
      </c>
      <c r="B3" s="45"/>
      <c r="C3" s="45"/>
      <c r="D3" s="45"/>
      <c r="E3" s="45"/>
      <c r="F3" s="45"/>
    </row>
    <row r="4" spans="1:6" s="8" customFormat="1" ht="19.5" customHeight="1" x14ac:dyDescent="0.3">
      <c r="A4" s="5"/>
      <c r="B4" s="5"/>
      <c r="C4" s="5"/>
      <c r="D4" s="6"/>
      <c r="E4" s="6"/>
      <c r="F4" s="7" t="s">
        <v>2</v>
      </c>
    </row>
    <row r="5" spans="1:6" s="9" customFormat="1" ht="40.5" customHeight="1" x14ac:dyDescent="0.25">
      <c r="A5" s="46" t="s">
        <v>3</v>
      </c>
      <c r="B5" s="47" t="s">
        <v>4</v>
      </c>
      <c r="C5" s="47" t="s">
        <v>5</v>
      </c>
      <c r="D5" s="47"/>
      <c r="E5" s="47" t="s">
        <v>6</v>
      </c>
      <c r="F5" s="47"/>
    </row>
    <row r="6" spans="1:6" s="9" customFormat="1" ht="29.25" customHeight="1" x14ac:dyDescent="0.25">
      <c r="A6" s="46"/>
      <c r="B6" s="47"/>
      <c r="C6" s="10" t="s">
        <v>7</v>
      </c>
      <c r="D6" s="10" t="s">
        <v>8</v>
      </c>
      <c r="E6" s="10" t="s">
        <v>7</v>
      </c>
      <c r="F6" s="10" t="s">
        <v>8</v>
      </c>
    </row>
    <row r="7" spans="1:6" s="11" customFormat="1" ht="30" customHeight="1" x14ac:dyDescent="0.3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</row>
    <row r="8" spans="1:6" s="6" customFormat="1" ht="31.5" customHeight="1" x14ac:dyDescent="0.3">
      <c r="A8" s="12">
        <v>1</v>
      </c>
      <c r="B8" s="13" t="s">
        <v>9</v>
      </c>
      <c r="C8" s="14">
        <f>C9+C14+C15+C20</f>
        <v>18935.268813608789</v>
      </c>
      <c r="D8" s="14">
        <f>D9+D14+D15+D20</f>
        <v>18.913896111003353</v>
      </c>
      <c r="E8" s="14">
        <f>E9+E14+E15+E20</f>
        <v>12381.308818611678</v>
      </c>
      <c r="F8" s="14">
        <f>F9+F14+F15+F20</f>
        <v>15.266906889865075</v>
      </c>
    </row>
    <row r="9" spans="1:6" s="6" customFormat="1" ht="31.5" customHeight="1" x14ac:dyDescent="0.3">
      <c r="A9" s="16" t="s">
        <v>10</v>
      </c>
      <c r="B9" s="13" t="s">
        <v>11</v>
      </c>
      <c r="C9" s="14">
        <f>C10+C11+C12+C13</f>
        <v>6986.2474740000007</v>
      </c>
      <c r="D9" s="14">
        <f>D10+D11+D12+D13</f>
        <v>6.9783619250247222</v>
      </c>
      <c r="E9" s="14">
        <f>E10+E11+E12+E13</f>
        <v>4177.8609362999996</v>
      </c>
      <c r="F9" s="14">
        <f>F10+F11+F12+F13</f>
        <v>5.1515566607479748</v>
      </c>
    </row>
    <row r="10" spans="1:6" s="6" customFormat="1" ht="31.5" customHeight="1" x14ac:dyDescent="0.3">
      <c r="A10" s="17" t="s">
        <v>12</v>
      </c>
      <c r="B10" s="18" t="s">
        <v>13</v>
      </c>
      <c r="C10" s="19">
        <v>6579.43</v>
      </c>
      <c r="D10" s="19">
        <f>C10/C49</f>
        <v>6.5720036358914431</v>
      </c>
      <c r="E10" s="20">
        <f>'[1]Додаток 2'!L13</f>
        <v>4054.2991962999999</v>
      </c>
      <c r="F10" s="20">
        <f>E10/E49</f>
        <v>4.9991975194515348</v>
      </c>
    </row>
    <row r="11" spans="1:6" s="6" customFormat="1" ht="59.25" customHeight="1" x14ac:dyDescent="0.3">
      <c r="A11" s="17" t="s">
        <v>14</v>
      </c>
      <c r="B11" s="21" t="s">
        <v>15</v>
      </c>
      <c r="C11" s="19">
        <v>0</v>
      </c>
      <c r="D11" s="19">
        <v>0</v>
      </c>
      <c r="E11" s="20">
        <v>0</v>
      </c>
      <c r="F11" s="20">
        <v>0</v>
      </c>
    </row>
    <row r="12" spans="1:6" s="6" customFormat="1" ht="25.5" customHeight="1" x14ac:dyDescent="0.3">
      <c r="A12" s="17" t="s">
        <v>16</v>
      </c>
      <c r="B12" s="18" t="s">
        <v>17</v>
      </c>
      <c r="C12" s="19">
        <v>0</v>
      </c>
      <c r="D12" s="19">
        <v>0</v>
      </c>
      <c r="E12" s="20">
        <v>0</v>
      </c>
      <c r="F12" s="20">
        <v>0</v>
      </c>
    </row>
    <row r="13" spans="1:6" s="23" customFormat="1" ht="31.5" customHeight="1" x14ac:dyDescent="0.25">
      <c r="A13" s="17" t="s">
        <v>18</v>
      </c>
      <c r="B13" s="22" t="s">
        <v>19</v>
      </c>
      <c r="C13" s="19">
        <f>'[1]Додаток 1'!N13</f>
        <v>406.817474</v>
      </c>
      <c r="D13" s="19">
        <f>C13/C49</f>
        <v>0.40635828913327943</v>
      </c>
      <c r="E13" s="20">
        <f>'[1]Додаток 2'!L14</f>
        <v>123.56174</v>
      </c>
      <c r="F13" s="20">
        <f>E13/E49</f>
        <v>0.15235914129644015</v>
      </c>
    </row>
    <row r="14" spans="1:6" s="6" customFormat="1" ht="31.5" customHeight="1" x14ac:dyDescent="0.3">
      <c r="A14" s="16" t="s">
        <v>20</v>
      </c>
      <c r="B14" s="13" t="s">
        <v>21</v>
      </c>
      <c r="C14" s="24">
        <f>'[1]Додаток 1'!N14</f>
        <v>4822.7222459669938</v>
      </c>
      <c r="D14" s="24">
        <f>C14/C49</f>
        <v>4.8172787210122499</v>
      </c>
      <c r="E14" s="25">
        <f>'[1]Додаток 2'!L15</f>
        <v>3934.9844939554423</v>
      </c>
      <c r="F14" s="26">
        <f>E14/E49</f>
        <v>4.8520752339183497</v>
      </c>
    </row>
    <row r="15" spans="1:6" s="6" customFormat="1" ht="31.5" customHeight="1" x14ac:dyDescent="0.3">
      <c r="A15" s="16" t="s">
        <v>22</v>
      </c>
      <c r="B15" s="13" t="s">
        <v>23</v>
      </c>
      <c r="C15" s="24">
        <f>C16+C17+C18+C19</f>
        <v>1980.4988941127388</v>
      </c>
      <c r="D15" s="24">
        <f>D16+D17+D18+D19</f>
        <v>1.978263456406999</v>
      </c>
      <c r="E15" s="24">
        <f t="shared" ref="E15" si="0">E16+E17+E18+E19</f>
        <v>1150.1965886701973</v>
      </c>
      <c r="F15" s="14">
        <f>F16+F17+F18+F19</f>
        <v>1.41826235671241</v>
      </c>
    </row>
    <row r="16" spans="1:6" s="6" customFormat="1" ht="31.5" customHeight="1" x14ac:dyDescent="0.3">
      <c r="A16" s="17" t="s">
        <v>24</v>
      </c>
      <c r="B16" s="18" t="s">
        <v>25</v>
      </c>
      <c r="C16" s="27">
        <f>'[1]Додаток 1'!N16</f>
        <v>1060.9988941127388</v>
      </c>
      <c r="D16" s="27">
        <f>C16/C49</f>
        <v>1.0598013186226951</v>
      </c>
      <c r="E16" s="28">
        <f>'[1]Додаток 2'!L17</f>
        <v>865.69658867019734</v>
      </c>
      <c r="F16" s="20">
        <f>E16/E49</f>
        <v>1.0674565514620369</v>
      </c>
    </row>
    <row r="17" spans="1:7" s="6" customFormat="1" ht="31.5" customHeight="1" x14ac:dyDescent="0.3">
      <c r="A17" s="17" t="s">
        <v>26</v>
      </c>
      <c r="B17" s="18" t="s">
        <v>27</v>
      </c>
      <c r="C17" s="19">
        <f>'[1]Додаток 1'!N17</f>
        <v>309.7</v>
      </c>
      <c r="D17" s="19">
        <f>C17/C49</f>
        <v>0.30935043400956919</v>
      </c>
      <c r="E17" s="20">
        <f>'[1]Додаток 2'!L18</f>
        <v>128.5</v>
      </c>
      <c r="F17" s="20">
        <f>E17/E49</f>
        <v>0.15844831625544087</v>
      </c>
    </row>
    <row r="18" spans="1:7" s="31" customFormat="1" ht="31.5" customHeight="1" x14ac:dyDescent="0.2">
      <c r="A18" s="29" t="s">
        <v>28</v>
      </c>
      <c r="B18" s="30" t="s">
        <v>29</v>
      </c>
      <c r="C18" s="19">
        <v>0</v>
      </c>
      <c r="D18" s="19">
        <v>0</v>
      </c>
      <c r="E18" s="20">
        <v>0</v>
      </c>
      <c r="F18" s="20">
        <v>0</v>
      </c>
    </row>
    <row r="19" spans="1:7" s="6" customFormat="1" ht="31.5" customHeight="1" x14ac:dyDescent="0.3">
      <c r="A19" s="17" t="s">
        <v>30</v>
      </c>
      <c r="B19" s="18" t="s">
        <v>31</v>
      </c>
      <c r="C19" s="19">
        <f>'[1]Додаток 1'!N18</f>
        <v>609.79999999999995</v>
      </c>
      <c r="D19" s="19">
        <f>C19/C49</f>
        <v>0.60911170377473456</v>
      </c>
      <c r="E19" s="20">
        <f>'[1]Додаток 2'!L19</f>
        <v>156</v>
      </c>
      <c r="F19" s="20">
        <f>E19/E49</f>
        <v>0.19235748899493213</v>
      </c>
    </row>
    <row r="20" spans="1:7" s="6" customFormat="1" ht="31.5" customHeight="1" x14ac:dyDescent="0.3">
      <c r="A20" s="16" t="s">
        <v>32</v>
      </c>
      <c r="B20" s="13" t="s">
        <v>33</v>
      </c>
      <c r="C20" s="26">
        <f>C21+C22+C23+C24+C25</f>
        <v>5145.800199529056</v>
      </c>
      <c r="D20" s="26">
        <f>D21+D22+D23+D24+D25</f>
        <v>5.1399920085593838</v>
      </c>
      <c r="E20" s="26">
        <f>E21+E22+E23+E24+E25</f>
        <v>3118.2667996860378</v>
      </c>
      <c r="F20" s="26">
        <f>F21+F22+F23+F24+F25</f>
        <v>3.8450126384863412</v>
      </c>
      <c r="G20" s="15"/>
    </row>
    <row r="21" spans="1:7" s="6" customFormat="1" ht="31.5" customHeight="1" x14ac:dyDescent="0.3">
      <c r="A21" s="17" t="s">
        <v>34</v>
      </c>
      <c r="B21" s="18" t="s">
        <v>35</v>
      </c>
      <c r="C21" s="28">
        <f>'[1]Додаток 4'!U11</f>
        <v>2955.0629959254557</v>
      </c>
      <c r="D21" s="28">
        <f>C21/C49</f>
        <v>2.9517275438009607</v>
      </c>
      <c r="E21" s="28">
        <f>'[1]Додаток 4'!V11</f>
        <v>1970.0419972836371</v>
      </c>
      <c r="F21" s="28">
        <f>E21/E49</f>
        <v>2.4291816141797522</v>
      </c>
    </row>
    <row r="22" spans="1:7" s="6" customFormat="1" ht="31.5" customHeight="1" x14ac:dyDescent="0.3">
      <c r="A22" s="17" t="s">
        <v>36</v>
      </c>
      <c r="B22" s="18" t="s">
        <v>25</v>
      </c>
      <c r="C22" s="28">
        <f>'[1]Додаток 4'!U12</f>
        <v>650.11385910360025</v>
      </c>
      <c r="D22" s="28">
        <f>C22/C49</f>
        <v>0.64938005963621137</v>
      </c>
      <c r="E22" s="28">
        <f>'[1]Додаток 4'!V12</f>
        <v>433.4092394024002</v>
      </c>
      <c r="F22" s="28">
        <f>E22/E49</f>
        <v>0.53441995511954554</v>
      </c>
    </row>
    <row r="23" spans="1:7" s="6" customFormat="1" ht="31.5" customHeight="1" x14ac:dyDescent="0.3">
      <c r="A23" s="17" t="s">
        <v>37</v>
      </c>
      <c r="B23" s="18" t="s">
        <v>27</v>
      </c>
      <c r="C23" s="28">
        <f>'[1]Додаток 4'!U14</f>
        <v>7.68</v>
      </c>
      <c r="D23" s="28">
        <f>C23/C49</f>
        <v>7.6713313955230587E-3</v>
      </c>
      <c r="E23" s="28">
        <f>'[1]Додаток 4'!V14</f>
        <v>5.120000000000001</v>
      </c>
      <c r="F23" s="28">
        <f>E23/E49</f>
        <v>6.3132714336798243E-3</v>
      </c>
    </row>
    <row r="24" spans="1:7" s="6" customFormat="1" ht="54.75" customHeight="1" x14ac:dyDescent="0.3">
      <c r="A24" s="17" t="s">
        <v>38</v>
      </c>
      <c r="B24" s="32" t="s">
        <v>39</v>
      </c>
      <c r="C24" s="28">
        <f>'[1]Додаток 4'!Q69</f>
        <v>575.5</v>
      </c>
      <c r="D24" s="28">
        <f>C24/C49</f>
        <v>0.57485041902650003</v>
      </c>
      <c r="E24" s="28">
        <f>'[1]Додаток 4'!R70</f>
        <v>71.400000000000006</v>
      </c>
      <c r="F24" s="28">
        <f>E24/E49</f>
        <v>8.8040543039988164E-2</v>
      </c>
    </row>
    <row r="25" spans="1:7" s="6" customFormat="1" ht="31.5" customHeight="1" x14ac:dyDescent="0.3">
      <c r="A25" s="17" t="s">
        <v>40</v>
      </c>
      <c r="B25" s="18" t="s">
        <v>41</v>
      </c>
      <c r="C25" s="28">
        <f>'[1]Додаток 4'!U9+'[1]Додаток 4'!Q9-структура!C21-структура!C22-структура!C23-структура!C24</f>
        <v>957.44334450000019</v>
      </c>
      <c r="D25" s="28">
        <f>C25/C49</f>
        <v>0.956362654700189</v>
      </c>
      <c r="E25" s="28">
        <f>'[1]Додаток 4'!V9+'[1]Додаток 4'!R9-E21-E22-E23-E24</f>
        <v>638.29556300000047</v>
      </c>
      <c r="F25" s="28">
        <f>E25/E49</f>
        <v>0.78705725471337562</v>
      </c>
      <c r="G25" s="15"/>
    </row>
    <row r="26" spans="1:7" s="6" customFormat="1" ht="31.5" customHeight="1" x14ac:dyDescent="0.3">
      <c r="A26" s="16" t="s">
        <v>42</v>
      </c>
      <c r="B26" s="13" t="s">
        <v>43</v>
      </c>
      <c r="C26" s="26">
        <f>C27+C28+C29+C30+C31</f>
        <v>2184.6012194641917</v>
      </c>
      <c r="D26" s="26">
        <f>D27+D28+D29+D30+D31</f>
        <v>2.1821354064548979</v>
      </c>
      <c r="E26" s="26">
        <f>E27+E28+E29+E30+E31</f>
        <v>1456.4008129761287</v>
      </c>
      <c r="F26" s="26">
        <f>F27+F28+F29+F30+F31</f>
        <v>1.7958307907324731</v>
      </c>
      <c r="G26" s="15"/>
    </row>
    <row r="27" spans="1:7" s="6" customFormat="1" ht="31.5" customHeight="1" x14ac:dyDescent="0.3">
      <c r="A27" s="17" t="s">
        <v>44</v>
      </c>
      <c r="B27" s="18" t="s">
        <v>35</v>
      </c>
      <c r="C27" s="20">
        <f>'[1]Додаток 5'!P9</f>
        <v>1594.8059175936</v>
      </c>
      <c r="D27" s="20">
        <f>C27/C49</f>
        <v>1.5930058210158522</v>
      </c>
      <c r="E27" s="20">
        <f>'[1]Додаток 5'!Q9</f>
        <v>1063.2039450624002</v>
      </c>
      <c r="F27" s="20">
        <f>E27/E49</f>
        <v>1.3109951356519811</v>
      </c>
    </row>
    <row r="28" spans="1:7" s="6" customFormat="1" ht="31.5" customHeight="1" x14ac:dyDescent="0.3">
      <c r="A28" s="17" t="s">
        <v>45</v>
      </c>
      <c r="B28" s="18" t="s">
        <v>25</v>
      </c>
      <c r="C28" s="20">
        <f>'[1]Додаток 5'!P10</f>
        <v>350.85730187059198</v>
      </c>
      <c r="D28" s="20">
        <f>C28/C49</f>
        <v>0.35046128062348747</v>
      </c>
      <c r="E28" s="20">
        <f>'[1]Додаток 5'!Q10</f>
        <v>233.90486791372803</v>
      </c>
      <c r="F28" s="20">
        <f>E28/E49</f>
        <v>0.28841892984343581</v>
      </c>
    </row>
    <row r="29" spans="1:7" s="6" customFormat="1" ht="31.5" customHeight="1" x14ac:dyDescent="0.3">
      <c r="A29" s="17" t="s">
        <v>46</v>
      </c>
      <c r="B29" s="18" t="s">
        <v>27</v>
      </c>
      <c r="C29" s="20">
        <v>6</v>
      </c>
      <c r="D29" s="20">
        <f>C29/C49</f>
        <v>5.9932276527523897E-3</v>
      </c>
      <c r="E29" s="20">
        <v>4</v>
      </c>
      <c r="F29" s="20">
        <f>E29/E49</f>
        <v>4.9322433075623621E-3</v>
      </c>
    </row>
    <row r="30" spans="1:7" s="6" customFormat="1" ht="54.75" customHeight="1" x14ac:dyDescent="0.3">
      <c r="A30" s="17" t="s">
        <v>47</v>
      </c>
      <c r="B30" s="32" t="s">
        <v>39</v>
      </c>
      <c r="C30" s="20">
        <v>0</v>
      </c>
      <c r="D30" s="20">
        <v>0</v>
      </c>
      <c r="E30" s="20">
        <v>0</v>
      </c>
      <c r="F30" s="20">
        <v>0</v>
      </c>
    </row>
    <row r="31" spans="1:7" s="6" customFormat="1" ht="31.5" customHeight="1" x14ac:dyDescent="0.3">
      <c r="A31" s="17" t="s">
        <v>48</v>
      </c>
      <c r="B31" s="18" t="s">
        <v>41</v>
      </c>
      <c r="C31" s="20">
        <f>'[1]Додаток 5'!P8-структура!C27-структура!C28-структура!C29</f>
        <v>232.93799999999965</v>
      </c>
      <c r="D31" s="20">
        <f>C31/C49</f>
        <v>0.23267507716280567</v>
      </c>
      <c r="E31" s="20">
        <f>'[1]Додаток 5'!Q8-структура!E27-структура!E28-структура!E29</f>
        <v>155.29200000000026</v>
      </c>
      <c r="F31" s="20">
        <f>E31/E49</f>
        <v>0.19148448192949391</v>
      </c>
    </row>
    <row r="32" spans="1:7" s="6" customFormat="1" ht="31.5" customHeight="1" x14ac:dyDescent="0.3">
      <c r="A32" s="16" t="s">
        <v>49</v>
      </c>
      <c r="B32" s="13" t="s">
        <v>50</v>
      </c>
      <c r="C32" s="26">
        <f>C33+C34+C35+C36</f>
        <v>1121.6429325471356</v>
      </c>
      <c r="D32" s="26">
        <f>D33+D34+D35+D36</f>
        <v>1.1203769066426292</v>
      </c>
      <c r="E32" s="26">
        <f>E33+E34+E35+E36</f>
        <v>747.76195503142458</v>
      </c>
      <c r="F32" s="26">
        <f>F33+F34+F35+F36</f>
        <v>0.92203597458837283</v>
      </c>
    </row>
    <row r="33" spans="1:7" s="6" customFormat="1" ht="31.5" customHeight="1" x14ac:dyDescent="0.3">
      <c r="A33" s="17" t="s">
        <v>51</v>
      </c>
      <c r="B33" s="18" t="s">
        <v>35</v>
      </c>
      <c r="C33" s="20">
        <f>'[1]Додаток 6'!P10</f>
        <v>843.88764962879998</v>
      </c>
      <c r="D33" s="20">
        <f>C33/C49</f>
        <v>0.84293513292859068</v>
      </c>
      <c r="E33" s="20">
        <f>'[1]Додаток 6'!Q10</f>
        <v>562.5917664192001</v>
      </c>
      <c r="F33" s="20">
        <f>E33/E49</f>
        <v>0.6937098687026968</v>
      </c>
    </row>
    <row r="34" spans="1:7" s="6" customFormat="1" ht="31.5" customHeight="1" x14ac:dyDescent="0.3">
      <c r="A34" s="17" t="s">
        <v>52</v>
      </c>
      <c r="B34" s="18" t="s">
        <v>25</v>
      </c>
      <c r="C34" s="20">
        <f>'[1]Додаток 6'!P11</f>
        <v>185.65528291833598</v>
      </c>
      <c r="D34" s="20">
        <f>C34/C49</f>
        <v>0.18544572924428993</v>
      </c>
      <c r="E34" s="20">
        <f>'[1]Додаток 6'!Q11</f>
        <v>123.77018861222402</v>
      </c>
      <c r="F34" s="20">
        <f>E34/E49</f>
        <v>0.1526161711145933</v>
      </c>
    </row>
    <row r="35" spans="1:7" s="6" customFormat="1" ht="31.5" customHeight="1" x14ac:dyDescent="0.3">
      <c r="A35" s="17" t="s">
        <v>53</v>
      </c>
      <c r="B35" s="18" t="s">
        <v>27</v>
      </c>
      <c r="C35" s="20">
        <v>0</v>
      </c>
      <c r="D35" s="20">
        <v>0</v>
      </c>
      <c r="E35" s="20">
        <v>0</v>
      </c>
      <c r="F35" s="20">
        <v>0</v>
      </c>
    </row>
    <row r="36" spans="1:7" s="6" customFormat="1" ht="31.5" customHeight="1" x14ac:dyDescent="0.3">
      <c r="A36" s="17" t="s">
        <v>54</v>
      </c>
      <c r="B36" s="18" t="s">
        <v>41</v>
      </c>
      <c r="C36" s="20">
        <f>'[1]Додаток 6'!P9-структура!C33-структура!C34</f>
        <v>92.099999999999653</v>
      </c>
      <c r="D36" s="20">
        <f>C36/C49</f>
        <v>9.1996044469748836E-2</v>
      </c>
      <c r="E36" s="20">
        <f>'[1]Додаток 6'!Q9-структура!E33-структура!E34</f>
        <v>61.40000000000046</v>
      </c>
      <c r="F36" s="20">
        <f>E36/E49</f>
        <v>7.5709934771082829E-2</v>
      </c>
    </row>
    <row r="37" spans="1:7" s="6" customFormat="1" ht="31.5" customHeight="1" x14ac:dyDescent="0.3">
      <c r="A37" s="16" t="s">
        <v>55</v>
      </c>
      <c r="B37" s="13" t="s">
        <v>56</v>
      </c>
      <c r="C37" s="26">
        <v>0</v>
      </c>
      <c r="D37" s="26">
        <v>0</v>
      </c>
      <c r="E37" s="26">
        <v>0</v>
      </c>
      <c r="F37" s="26">
        <v>0</v>
      </c>
    </row>
    <row r="38" spans="1:7" s="6" customFormat="1" ht="31.5" customHeight="1" x14ac:dyDescent="0.3">
      <c r="A38" s="16" t="s">
        <v>57</v>
      </c>
      <c r="B38" s="13" t="s">
        <v>58</v>
      </c>
      <c r="C38" s="26">
        <v>0</v>
      </c>
      <c r="D38" s="26">
        <v>0</v>
      </c>
      <c r="E38" s="26">
        <v>0</v>
      </c>
      <c r="F38" s="26">
        <v>0</v>
      </c>
    </row>
    <row r="39" spans="1:7" s="6" customFormat="1" ht="31.5" customHeight="1" x14ac:dyDescent="0.3">
      <c r="A39" s="16" t="s">
        <v>59</v>
      </c>
      <c r="B39" s="13" t="s">
        <v>60</v>
      </c>
      <c r="C39" s="26">
        <f>C8+C26+C32+C37+C38</f>
        <v>22241.512965620117</v>
      </c>
      <c r="D39" s="26">
        <f>C39/C49</f>
        <v>22.216408424100884</v>
      </c>
      <c r="E39" s="26">
        <f>E8+E26+E32+E37+E38</f>
        <v>14585.471586619233</v>
      </c>
      <c r="F39" s="26">
        <f>E39/E49</f>
        <v>17.984773655185926</v>
      </c>
    </row>
    <row r="40" spans="1:7" s="6" customFormat="1" ht="31.5" customHeight="1" x14ac:dyDescent="0.3">
      <c r="A40" s="16" t="s">
        <v>61</v>
      </c>
      <c r="B40" s="13" t="s">
        <v>62</v>
      </c>
      <c r="C40" s="26">
        <f>C41+C45+C44</f>
        <v>719.65</v>
      </c>
      <c r="D40" s="26">
        <f>D41+D45+D44</f>
        <v>0.71883771338387625</v>
      </c>
      <c r="E40" s="26">
        <f>E41+E45+E44</f>
        <v>2829.7000000000003</v>
      </c>
      <c r="F40" s="26">
        <f>F41+F45+F44</f>
        <v>3.4891922218523042</v>
      </c>
    </row>
    <row r="41" spans="1:7" s="6" customFormat="1" ht="31.5" customHeight="1" x14ac:dyDescent="0.3">
      <c r="A41" s="17" t="s">
        <v>63</v>
      </c>
      <c r="B41" s="18" t="s">
        <v>64</v>
      </c>
      <c r="C41" s="20">
        <v>109.78</v>
      </c>
      <c r="D41" s="20">
        <f>C41/C49</f>
        <v>0.10965608861985957</v>
      </c>
      <c r="E41" s="20">
        <v>431.65</v>
      </c>
      <c r="F41" s="20">
        <f>E41/E49</f>
        <v>0.53225070592732338</v>
      </c>
    </row>
    <row r="42" spans="1:7" s="6" customFormat="1" ht="31.5" customHeight="1" x14ac:dyDescent="0.3">
      <c r="A42" s="17" t="s">
        <v>65</v>
      </c>
      <c r="B42" s="18" t="s">
        <v>66</v>
      </c>
      <c r="C42" s="20">
        <v>0</v>
      </c>
      <c r="D42" s="20">
        <v>0</v>
      </c>
      <c r="E42" s="20">
        <v>0</v>
      </c>
      <c r="F42" s="20">
        <v>0</v>
      </c>
    </row>
    <row r="43" spans="1:7" s="6" customFormat="1" ht="31.5" customHeight="1" x14ac:dyDescent="0.3">
      <c r="A43" s="17" t="s">
        <v>67</v>
      </c>
      <c r="B43" s="18" t="s">
        <v>68</v>
      </c>
      <c r="C43" s="20">
        <v>0</v>
      </c>
      <c r="D43" s="20">
        <v>0</v>
      </c>
      <c r="E43" s="20">
        <v>0</v>
      </c>
      <c r="F43" s="20">
        <v>0</v>
      </c>
    </row>
    <row r="44" spans="1:7" s="6" customFormat="1" ht="31.5" customHeight="1" x14ac:dyDescent="0.3">
      <c r="A44" s="17" t="s">
        <v>69</v>
      </c>
      <c r="B44" s="22" t="s">
        <v>70</v>
      </c>
      <c r="C44" s="20">
        <v>248.87</v>
      </c>
      <c r="D44" s="20">
        <f>C44/C49</f>
        <v>0.24858909432341456</v>
      </c>
      <c r="E44" s="20">
        <v>2154.0500000000002</v>
      </c>
      <c r="F44" s="20">
        <f>E44/E49</f>
        <v>2.6560746741636767</v>
      </c>
      <c r="G44" s="15"/>
    </row>
    <row r="45" spans="1:7" s="6" customFormat="1" ht="31.5" customHeight="1" x14ac:dyDescent="0.3">
      <c r="A45" s="17" t="s">
        <v>71</v>
      </c>
      <c r="B45" s="18" t="s">
        <v>72</v>
      </c>
      <c r="C45" s="20">
        <f>'[1]Додаток 1'!N31</f>
        <v>361</v>
      </c>
      <c r="D45" s="20">
        <f>C45/C49</f>
        <v>0.36059253044060213</v>
      </c>
      <c r="E45" s="20">
        <f>'[1]Додаток 2'!L32</f>
        <v>244</v>
      </c>
      <c r="F45" s="20">
        <f>E45/E49</f>
        <v>0.30086684176130407</v>
      </c>
      <c r="G45" s="15"/>
    </row>
    <row r="46" spans="1:7" s="6" customFormat="1" ht="18.75" x14ac:dyDescent="0.3">
      <c r="A46" s="33" t="s">
        <v>73</v>
      </c>
      <c r="B46" s="34" t="s">
        <v>74</v>
      </c>
      <c r="C46" s="26">
        <v>0</v>
      </c>
      <c r="D46" s="35">
        <f>C46/C49</f>
        <v>0</v>
      </c>
      <c r="E46" s="26">
        <v>0</v>
      </c>
      <c r="F46" s="26">
        <f>E46/E49</f>
        <v>0</v>
      </c>
    </row>
    <row r="47" spans="1:7" ht="54" customHeight="1" x14ac:dyDescent="0.2">
      <c r="A47" s="33" t="s">
        <v>75</v>
      </c>
      <c r="B47" s="36" t="s">
        <v>76</v>
      </c>
      <c r="C47" s="51">
        <f>C39+C46+C45+C44+C43+C42+C41</f>
        <v>22961.162965620115</v>
      </c>
      <c r="D47" s="52"/>
      <c r="E47" s="51">
        <f>E39+E46+E40</f>
        <v>17415.171586619232</v>
      </c>
      <c r="F47" s="52"/>
    </row>
    <row r="48" spans="1:7" ht="44.25" customHeight="1" x14ac:dyDescent="0.2">
      <c r="A48" s="33" t="s">
        <v>77</v>
      </c>
      <c r="B48" s="36" t="s">
        <v>78</v>
      </c>
      <c r="C48" s="51">
        <f>C47/C49</f>
        <v>22.935246137484757</v>
      </c>
      <c r="D48" s="52"/>
      <c r="E48" s="51">
        <f>E47/E49</f>
        <v>21.473965877038228</v>
      </c>
      <c r="F48" s="52"/>
    </row>
    <row r="49" spans="1:6" ht="25.5" customHeight="1" x14ac:dyDescent="0.2">
      <c r="A49" s="33" t="s">
        <v>79</v>
      </c>
      <c r="B49" s="36" t="s">
        <v>80</v>
      </c>
      <c r="C49" s="51">
        <v>1001.13</v>
      </c>
      <c r="D49" s="52"/>
      <c r="E49" s="51">
        <v>810.99</v>
      </c>
      <c r="F49" s="52"/>
    </row>
    <row r="50" spans="1:6" ht="55.5" customHeight="1" x14ac:dyDescent="0.2">
      <c r="A50" s="16" t="s">
        <v>81</v>
      </c>
      <c r="B50" s="36" t="s">
        <v>82</v>
      </c>
      <c r="C50" s="48">
        <v>27.53</v>
      </c>
      <c r="D50" s="49"/>
      <c r="E50" s="48">
        <v>25.76</v>
      </c>
      <c r="F50" s="49"/>
    </row>
    <row r="51" spans="1:6" ht="27.75" customHeight="1" x14ac:dyDescent="0.2">
      <c r="A51" s="39"/>
      <c r="B51" s="40"/>
      <c r="C51" s="41"/>
      <c r="D51" s="41"/>
      <c r="E51" s="41"/>
      <c r="F51" s="41"/>
    </row>
    <row r="52" spans="1:6" ht="27.75" hidden="1" customHeight="1" x14ac:dyDescent="0.2">
      <c r="A52" s="39"/>
      <c r="B52" s="40"/>
      <c r="C52" s="42"/>
      <c r="D52" s="42"/>
      <c r="E52" s="42"/>
      <c r="F52" s="41"/>
    </row>
    <row r="53" spans="1:6" ht="26.25" customHeight="1" x14ac:dyDescent="0.2">
      <c r="A53" s="39"/>
      <c r="B53" s="40" t="s">
        <v>83</v>
      </c>
      <c r="C53" s="41"/>
      <c r="D53" s="41"/>
      <c r="E53" s="41" t="s">
        <v>84</v>
      </c>
      <c r="F53" s="41"/>
    </row>
    <row r="54" spans="1:6" ht="27.75" customHeight="1" x14ac:dyDescent="0.2">
      <c r="A54" s="39"/>
      <c r="B54" s="43"/>
      <c r="C54" s="50"/>
      <c r="D54" s="50"/>
      <c r="E54" s="50"/>
      <c r="F54" s="50"/>
    </row>
    <row r="55" spans="1:6" ht="22.5" x14ac:dyDescent="0.2">
      <c r="D55" s="38"/>
      <c r="E55" s="41"/>
    </row>
    <row r="56" spans="1:6" x14ac:dyDescent="0.2">
      <c r="E56" s="38"/>
      <c r="F56" s="38"/>
    </row>
    <row r="57" spans="1:6" x14ac:dyDescent="0.2">
      <c r="C57" s="37"/>
      <c r="D57" s="37"/>
      <c r="E57" s="37"/>
      <c r="F57" s="37"/>
    </row>
    <row r="58" spans="1:6" x14ac:dyDescent="0.2">
      <c r="F58" s="37"/>
    </row>
    <row r="60" spans="1:6" x14ac:dyDescent="0.2">
      <c r="C60" s="38"/>
      <c r="D60" s="38"/>
      <c r="E60" s="38"/>
      <c r="F60" s="38"/>
    </row>
    <row r="63" spans="1:6" x14ac:dyDescent="0.2">
      <c r="C63" s="38"/>
      <c r="D63" s="38"/>
      <c r="E63" s="38"/>
      <c r="F63" s="38"/>
    </row>
    <row r="64" spans="1:6" x14ac:dyDescent="0.2">
      <c r="C64" s="38"/>
      <c r="D64" s="38"/>
      <c r="E64" s="38"/>
      <c r="F64" s="38"/>
    </row>
    <row r="65" spans="3:6" x14ac:dyDescent="0.2">
      <c r="C65" s="38"/>
      <c r="D65" s="38"/>
      <c r="E65" s="38"/>
      <c r="F65" s="38"/>
    </row>
    <row r="69" spans="3:6" x14ac:dyDescent="0.2">
      <c r="F69" s="38"/>
    </row>
    <row r="70" spans="3:6" x14ac:dyDescent="0.2">
      <c r="F70" s="38"/>
    </row>
  </sheetData>
  <mergeCells count="16">
    <mergeCell ref="C50:D50"/>
    <mergeCell ref="E50:F50"/>
    <mergeCell ref="C54:D54"/>
    <mergeCell ref="E54:F54"/>
    <mergeCell ref="C47:D47"/>
    <mergeCell ref="E47:F47"/>
    <mergeCell ref="C48:D48"/>
    <mergeCell ref="E48:F48"/>
    <mergeCell ref="C49:D49"/>
    <mergeCell ref="E49:F49"/>
    <mergeCell ref="A2:F2"/>
    <mergeCell ref="A3:F3"/>
    <mergeCell ref="A5:A6"/>
    <mergeCell ref="B5:B6"/>
    <mergeCell ref="C5:D5"/>
    <mergeCell ref="E5:F5"/>
  </mergeCells>
  <conditionalFormatting sqref="C18:D18">
    <cfRule type="containsText" dxfId="1" priority="1" stopIfTrue="1" operator="containsText" text="Додаток2">
      <formula>NOT(ISERROR(SEARCH("Додаток2",C18)))</formula>
    </cfRule>
    <cfRule type="containsText" dxfId="0" priority="2" stopIfTrue="1" operator="containsText" text="Додаток2">
      <formula>NOT(ISERROR(SEARCH("Додаток2",C18)))</formula>
    </cfRule>
  </conditionalFormatting>
  <printOptions horizontalCentered="1"/>
  <pageMargins left="0.9055118110236221" right="0.70866141732283472" top="0.35433070866141736" bottom="0.35433070866141736" header="0" footer="0"/>
  <pageSetup paperSize="9" scale="54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структура</vt:lpstr>
      <vt:lpstr>структура!Заголовки_для_печати</vt:lpstr>
      <vt:lpstr>структура!Область_печати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Валя</cp:lastModifiedBy>
  <cp:lastPrinted>2022-02-11T13:10:07Z</cp:lastPrinted>
  <dcterms:created xsi:type="dcterms:W3CDTF">2022-02-11T12:59:03Z</dcterms:created>
  <dcterms:modified xsi:type="dcterms:W3CDTF">2022-02-14T13:05:21Z</dcterms:modified>
</cp:coreProperties>
</file>